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0" windowWidth="18876" windowHeight="8208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'Položky'!$A$1:$G$62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<sst xmlns="http://schemas.openxmlformats.org/spreadsheetml/2006/main" count="262" uniqueCount="191">
  <si>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</si>
  <si>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</si>
  <si>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</si>
  <si>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</si>
  <si>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</si>
  <si>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</si>
  <si>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</si>
  <si>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</si>
  <si>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</si>
  <si>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</si>
  <si>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</si>
  <si>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</si>
  <si>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</si>
  <si>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</si>
  <si>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</si>
  <si>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</si>
  <si>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</si>
  <si>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</si>
  <si>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</si>
  <si>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</si>
  <si>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</si>
  <si>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</si>
  <si>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</si>
  <si>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</si>
  <si>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</si>
  <si>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</si>
  <si>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</si>
  <si>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</si>
  <si>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</si>
  <si>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</si>
  <si>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</si>
  <si>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</si>
  <si>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</si>
  <si>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</si>
  <si>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</si>
  <si>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</si>
  <si>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</si>
  <si>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</si>
  <si>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</si>
  <si>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</si>
  <si>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</si>
  <si>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</si>
  <si>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</si>
  <si>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</si>
  <si>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</si>
  <si>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</si>
  <si>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</si>
  <si>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</si>
  <si>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</si>
  <si>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</si>
  <si>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</si>
  <si>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</si>
  <si>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</si>
  <si>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</si>
  <si>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</si>
  <si>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</si>
  <si>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</si>
  <si>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</si>
  <si>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</si>
  <si>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</si>
  <si>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</si>
  <si>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</si>
  <si>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</si>
  <si>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</si>
  <si>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</si>
  <si>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</si>
  <si>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</si>
  <si>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</si>
  <si>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</si>
  <si>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</si>
  <si>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</si>
  <si>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</si>
  <si>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</si>
  <si>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</si>
  <si>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</si>
  <si>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</si>
  <si>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</si>
  <si>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Rekonstrukce bytu - Svitávka č.p 40</t>
  </si>
  <si>
    <t>UT</t>
  </si>
  <si>
    <t>722</t>
  </si>
  <si>
    <t>Vnitřní vodovod</t>
  </si>
  <si>
    <t>722181211U00</t>
  </si>
  <si>
    <t xml:space="preserve">t.iz. izolace PE tl-10mm ut </t>
  </si>
  <si>
    <t>m</t>
  </si>
  <si>
    <t>723</t>
  </si>
  <si>
    <t>Vnitřní plynovod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</si>
  <si>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</si>
  <si>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</si>
  <si>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</si>
  <si>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</si>
  <si>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723120204R00</t>
  </si>
  <si>
    <t xml:space="preserve">Potrubí ocelové závitové černé svařované DN 25 </t>
  </si>
  <si>
    <t>723160206R00</t>
  </si>
  <si>
    <t xml:space="preserve">Přípojka k plynoměru, závitová bez ochozu G 6/4 </t>
  </si>
  <si>
    <t>soubor</t>
  </si>
  <si>
    <t>723160336R00</t>
  </si>
  <si>
    <t xml:space="preserve">Rozpěrka přípojky plynoměru G 6/4 </t>
  </si>
  <si>
    <t>723190251R00</t>
  </si>
  <si>
    <t xml:space="preserve">Vyvedení a upevnění plynovodních výpustek DN 15 </t>
  </si>
  <si>
    <t>kus</t>
  </si>
  <si>
    <t>723190252R00</t>
  </si>
  <si>
    <t xml:space="preserve">Vyvedení a upevnění plynovodních výpustek DN 20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</si>
  <si>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</si>
  <si>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</si>
  <si>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</si>
  <si>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</si>
  <si>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723239101R00</t>
  </si>
  <si>
    <t xml:space="preserve">Montáž plynovodních armatur, 2 závity, G 1/2 </t>
  </si>
  <si>
    <t>723001</t>
  </si>
  <si>
    <t xml:space="preserve">Potrubí HDPE 44x5,5 </t>
  </si>
  <si>
    <t>723002</t>
  </si>
  <si>
    <t xml:space="preserve">Mtz potrubí HDPE </t>
  </si>
  <si>
    <t>723005</t>
  </si>
  <si>
    <t xml:space="preserve">Kulový kohout G 1/2 </t>
  </si>
  <si>
    <t>723006</t>
  </si>
  <si>
    <t xml:space="preserve">Kulový kohout G 3/4 </t>
  </si>
  <si>
    <t>723007</t>
  </si>
  <si>
    <t xml:space="preserve">Kulový kohout G 1 </t>
  </si>
  <si>
    <t>723008</t>
  </si>
  <si>
    <t xml:space="preserve">Kulový kohout G 6/4 </t>
  </si>
  <si>
    <t>723009</t>
  </si>
  <si>
    <t xml:space="preserve">Přechod ocel-plast 44x5,5 - 6/4 </t>
  </si>
  <si>
    <t>731</t>
  </si>
  <si>
    <t>Kotelny</t>
  </si>
  <si>
    <t>731001</t>
  </si>
  <si>
    <t>Plyn.kotel kondenzační s průtokovým ohřevem vody 24 kw</t>
  </si>
  <si>
    <t>731003</t>
  </si>
  <si>
    <t xml:space="preserve">Uvedení kotle do provozu </t>
  </si>
  <si>
    <t>kompl</t>
  </si>
  <si>
    <t>904      R01</t>
  </si>
  <si>
    <t>Hzs-zkousky v ramci montaz.praci Komplexni vyzkouseni</t>
  </si>
  <si>
    <t>hod</t>
  </si>
  <si>
    <t>732</t>
  </si>
  <si>
    <t>Strojovny</t>
  </si>
  <si>
    <t>732003</t>
  </si>
  <si>
    <t xml:space="preserve">Postor.program.termostat ARISTON </t>
  </si>
  <si>
    <t>733</t>
  </si>
  <si>
    <t>Rozvod potrubí</t>
  </si>
  <si>
    <t>733161103R00</t>
  </si>
  <si>
    <t xml:space="preserve">Potrubí měděné Supersan 12 x 1 mm, polotvrdé </t>
  </si>
  <si>
    <t>potrubí bude vedeno skrytě ve stěnách</t>
  </si>
  <si>
    <t>733161106R00</t>
  </si>
  <si>
    <t xml:space="preserve">Potrubí měděné Supersan 18 x 1 mm, polotvrdé </t>
  </si>
  <si>
    <t>733161107R00</t>
  </si>
  <si>
    <t xml:space="preserve">Potrubí měděné Supersan 22 x 1 mm, polotvrdé </t>
  </si>
  <si>
    <t>733161108R00</t>
  </si>
  <si>
    <t xml:space="preserve">Potrubí měděné Supersan 28 x 1,5 mm, tvrdé </t>
  </si>
  <si>
    <t>733210</t>
  </si>
  <si>
    <t xml:space="preserve">;Revize plynu </t>
  </si>
  <si>
    <t>kpl</t>
  </si>
  <si>
    <t>R736520</t>
  </si>
  <si>
    <t xml:space="preserve">Revize odkouření </t>
  </si>
  <si>
    <t>900      RT3</t>
  </si>
  <si>
    <t>Hzs - nezmeřitelné práce   čl.17-1a zednické výpomoci sekání drážek a zapravení</t>
  </si>
  <si>
    <t>904      R02</t>
  </si>
  <si>
    <t>Hzs-zkousky v ramci montaz.praci Topná zkouška</t>
  </si>
  <si>
    <t>734</t>
  </si>
  <si>
    <t>Armatury</t>
  </si>
  <si>
    <t>734209102R00</t>
  </si>
  <si>
    <t xml:space="preserve">Montáž armatur závitových,s 1závitem, G 3/8 </t>
  </si>
  <si>
    <t>734209112R00</t>
  </si>
  <si>
    <t xml:space="preserve">Montáž armatur závitových,se 2závity, G 3/8 </t>
  </si>
  <si>
    <t>734209115R00</t>
  </si>
  <si>
    <t xml:space="preserve">Montáž armatur závitových,se 2závity, G 1 </t>
  </si>
  <si>
    <t>734002</t>
  </si>
  <si>
    <t xml:space="preserve">Heimeier-termostatická hlavice typ VK </t>
  </si>
  <si>
    <t>734007</t>
  </si>
  <si>
    <t xml:space="preserve">Kulový kohout DN 25 </t>
  </si>
  <si>
    <t>735</t>
  </si>
  <si>
    <t>Otopná tělesa</t>
  </si>
  <si>
    <t>735169311V1</t>
  </si>
  <si>
    <t xml:space="preserve">Montáž otop.těles RADIK </t>
  </si>
  <si>
    <t>735169311V3</t>
  </si>
  <si>
    <t xml:space="preserve">Montáž otop.těles koupelnových </t>
  </si>
  <si>
    <t>735191905R00</t>
  </si>
  <si>
    <t xml:space="preserve">Oprava - odvzdušnění otopných těles </t>
  </si>
  <si>
    <t>48451686.A</t>
  </si>
  <si>
    <t>Těleso otopné trubkové Koralux Tubus KT 1830.450</t>
  </si>
  <si>
    <t>48454368</t>
  </si>
  <si>
    <t>Těleso otopné desk.Radik Klasik typ20 v.600dl.1200</t>
  </si>
  <si>
    <t>998735101R00</t>
  </si>
  <si>
    <t xml:space="preserve">Přesun hmot pro otopná tělesa, výšky do 6 m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</si>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</sst>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9" xfId="0" applyNumberFormat="1" applyFont="1" applyBorder="1" applyAlignment="1">
      <alignment/>
    </xf>
    <xf numFmtId="0" fontId="23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5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18" borderId="30" xfId="0" applyFont="1" applyFill="1" applyBorder="1" applyAlignment="1">
      <alignment horizontal="left"/>
    </xf>
    <xf numFmtId="0" fontId="0" fillId="18" borderId="31" xfId="0" applyFill="1" applyBorder="1" applyAlignment="1">
      <alignment horizontal="left"/>
    </xf>
    <xf numFmtId="0" fontId="0" fillId="18" borderId="32" xfId="0" applyFill="1" applyBorder="1" applyAlignment="1">
      <alignment horizontal="centerContinuous"/>
    </xf>
    <xf numFmtId="0" fontId="1" fillId="18" borderId="31" xfId="0" applyFont="1" applyFill="1" applyBorder="1" applyAlignment="1">
      <alignment horizontal="centerContinuous"/>
    </xf>
    <xf numFmtId="0" fontId="0" fillId="18" borderId="31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shrinkToFit="1"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6" fontId="0" fillId="0" borderId="49" xfId="0" applyNumberFormat="1" applyBorder="1" applyAlignment="1">
      <alignment horizontal="right"/>
    </xf>
    <xf numFmtId="0" fontId="0" fillId="0" borderId="49" xfId="0" applyBorder="1" applyAlignment="1">
      <alignment/>
    </xf>
    <xf numFmtId="167" fontId="0" fillId="0" borderId="24" xfId="0" applyNumberFormat="1" applyBorder="1" applyAlignment="1">
      <alignment horizontal="right" indent="2"/>
    </xf>
    <xf numFmtId="167" fontId="0" fillId="0" borderId="25" xfId="0" applyNumberFormat="1" applyBorder="1" applyAlignment="1">
      <alignment horizontal="right" indent="2"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40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167" fontId="25" fillId="18" borderId="50" xfId="0" applyNumberFormat="1" applyFont="1" applyFill="1" applyBorder="1" applyAlignment="1">
      <alignment horizontal="right" indent="2"/>
    </xf>
    <xf numFmtId="167" fontId="25" fillId="18" borderId="51" xfId="0" applyNumberFormat="1" applyFont="1" applyFill="1" applyBorder="1" applyAlignment="1">
      <alignment horizontal="right" indent="2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2" xfId="47" applyFont="1" applyBorder="1" applyAlignment="1">
      <alignment horizontal="center"/>
      <protection/>
    </xf>
    <xf numFmtId="0" fontId="0" fillId="0" borderId="53" xfId="47" applyFont="1" applyBorder="1" applyAlignment="1">
      <alignment horizontal="center"/>
      <protection/>
    </xf>
    <xf numFmtId="0" fontId="1" fillId="0" borderId="54" xfId="47" applyFont="1" applyBorder="1">
      <alignment/>
      <protection/>
    </xf>
    <xf numFmtId="0" fontId="0" fillId="0" borderId="54" xfId="47" applyBorder="1">
      <alignment/>
      <protection/>
    </xf>
    <xf numFmtId="0" fontId="0" fillId="0" borderId="54" xfId="47" applyBorder="1" applyAlignment="1">
      <alignment horizontal="right"/>
      <protection/>
    </xf>
    <xf numFmtId="0" fontId="0" fillId="0" borderId="55" xfId="47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0" fillId="0" borderId="57" xfId="47" applyFont="1" applyBorder="1" applyAlignment="1">
      <alignment horizontal="center"/>
      <protection/>
    </xf>
    <xf numFmtId="0" fontId="0" fillId="0" borderId="58" xfId="47" applyFont="1" applyBorder="1" applyAlignment="1">
      <alignment horizontal="center"/>
      <protection/>
    </xf>
    <xf numFmtId="0" fontId="1" fillId="0" borderId="59" xfId="47" applyFont="1" applyBorder="1">
      <alignment/>
      <protection/>
    </xf>
    <xf numFmtId="0" fontId="0" fillId="0" borderId="59" xfId="47" applyBorder="1">
      <alignment/>
      <protection/>
    </xf>
    <xf numFmtId="0" fontId="0" fillId="0" borderId="59" xfId="47" applyBorder="1" applyAlignment="1">
      <alignment horizontal="right"/>
      <protection/>
    </xf>
    <xf numFmtId="0" fontId="0" fillId="0" borderId="60" xfId="47" applyFont="1" applyBorder="1" applyAlignment="1">
      <alignment horizontal="left"/>
      <protection/>
    </xf>
    <xf numFmtId="0" fontId="0" fillId="0" borderId="59" xfId="47" applyFont="1" applyBorder="1" applyAlignment="1">
      <alignment horizontal="left"/>
      <protection/>
    </xf>
    <xf numFmtId="0" fontId="0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30" xfId="0" applyNumberFormat="1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  <xf numFmtId="0" fontId="1" fillId="18" borderId="62" xfId="0" applyFont="1" applyFill="1" applyBorder="1" applyAlignment="1">
      <alignment horizontal="center"/>
    </xf>
    <xf numFmtId="0" fontId="1" fillId="18" borderId="63" xfId="0" applyFont="1" applyFill="1" applyBorder="1" applyAlignment="1">
      <alignment horizontal="center"/>
    </xf>
    <xf numFmtId="0" fontId="1" fillId="18" borderId="6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3" fontId="1" fillId="18" borderId="32" xfId="0" applyNumberFormat="1" applyFont="1" applyFill="1" applyBorder="1" applyAlignment="1">
      <alignment/>
    </xf>
    <xf numFmtId="3" fontId="1" fillId="18" borderId="62" xfId="0" applyNumberFormat="1" applyFont="1" applyFill="1" applyBorder="1" applyAlignment="1">
      <alignment/>
    </xf>
    <xf numFmtId="3" fontId="1" fillId="18" borderId="63" xfId="0" applyNumberFormat="1" applyFont="1" applyFill="1" applyBorder="1" applyAlignment="1">
      <alignment/>
    </xf>
    <xf numFmtId="3" fontId="1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2" xfId="0" applyFill="1" applyBorder="1" applyAlignment="1">
      <alignment/>
    </xf>
    <xf numFmtId="0" fontId="1" fillId="18" borderId="65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2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40" xfId="0" applyFont="1" applyFill="1" applyBorder="1" applyAlignment="1">
      <alignment/>
    </xf>
    <xf numFmtId="0" fontId="0" fillId="18" borderId="40" xfId="0" applyFill="1" applyBorder="1" applyAlignment="1">
      <alignment/>
    </xf>
    <xf numFmtId="4" fontId="0" fillId="18" borderId="51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40" xfId="0" applyNumberFormat="1" applyFill="1" applyBorder="1" applyAlignment="1">
      <alignment/>
    </xf>
    <xf numFmtId="3" fontId="1" fillId="18" borderId="40" xfId="0" applyNumberFormat="1" applyFont="1" applyFill="1" applyBorder="1" applyAlignment="1">
      <alignment horizontal="right"/>
    </xf>
    <xf numFmtId="3" fontId="1" fillId="18" borderId="51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7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5" xfId="47" applyFont="1" applyBorder="1" applyAlignment="1">
      <alignment horizontal="right"/>
      <protection/>
    </xf>
    <xf numFmtId="0" fontId="0" fillId="0" borderId="54" xfId="47" applyBorder="1" applyAlignment="1">
      <alignment horizontal="left"/>
      <protection/>
    </xf>
    <xf numFmtId="0" fontId="0" fillId="0" borderId="56" xfId="47" applyBorder="1">
      <alignment/>
      <protection/>
    </xf>
    <xf numFmtId="49" fontId="0" fillId="0" borderId="57" xfId="47" applyNumberFormat="1" applyFont="1" applyBorder="1" applyAlignment="1">
      <alignment horizontal="center"/>
      <protection/>
    </xf>
    <xf numFmtId="0" fontId="0" fillId="0" borderId="60" xfId="47" applyBorder="1" applyAlignment="1">
      <alignment horizontal="center" shrinkToFit="1"/>
      <protection/>
    </xf>
    <xf numFmtId="0" fontId="0" fillId="0" borderId="59" xfId="47" applyBorder="1" applyAlignment="1">
      <alignment horizontal="center" shrinkToFit="1"/>
      <protection/>
    </xf>
    <xf numFmtId="0" fontId="0" fillId="0" borderId="61" xfId="47" applyBorder="1" applyAlignment="1">
      <alignment horizontal="center" shrinkToFit="1"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66" xfId="47" applyFont="1" applyBorder="1" applyAlignment="1">
      <alignment horizontal="center"/>
      <protection/>
    </xf>
    <xf numFmtId="49" fontId="1" fillId="0" borderId="66" xfId="47" applyNumberFormat="1" applyFont="1" applyBorder="1" applyAlignment="1">
      <alignment horizontal="left"/>
      <protection/>
    </xf>
    <xf numFmtId="0" fontId="1" fillId="0" borderId="24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7" xfId="47" applyFont="1" applyBorder="1" applyAlignment="1">
      <alignment horizontal="center" vertical="top"/>
      <protection/>
    </xf>
    <xf numFmtId="49" fontId="26" fillId="0" borderId="67" xfId="47" applyNumberFormat="1" applyFont="1" applyBorder="1" applyAlignment="1">
      <alignment horizontal="left" vertical="top"/>
      <protection/>
    </xf>
    <xf numFmtId="0" fontId="26" fillId="0" borderId="67" xfId="47" applyFont="1" applyBorder="1" applyAlignment="1">
      <alignment vertical="top" wrapText="1"/>
      <protection/>
    </xf>
    <xf numFmtId="49" fontId="26" fillId="0" borderId="67" xfId="47" applyNumberFormat="1" applyFont="1" applyBorder="1" applyAlignment="1">
      <alignment horizontal="center" shrinkToFit="1"/>
      <protection/>
    </xf>
    <xf numFmtId="4" fontId="26" fillId="0" borderId="67" xfId="47" applyNumberFormat="1" applyFont="1" applyBorder="1" applyAlignment="1">
      <alignment horizontal="right"/>
      <protection/>
    </xf>
    <xf numFmtId="4" fontId="26" fillId="0" borderId="67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66" xfId="47" applyFont="1" applyBorder="1" applyAlignment="1">
      <alignment horizontal="center"/>
      <protection/>
    </xf>
    <xf numFmtId="49" fontId="23" fillId="0" borderId="66" xfId="47" applyNumberFormat="1" applyFont="1" applyBorder="1" applyAlignment="1">
      <alignment horizontal="left"/>
      <protection/>
    </xf>
    <xf numFmtId="0" fontId="31" fillId="19" borderId="43" xfId="47" applyNumberFormat="1" applyFont="1" applyFill="1" applyBorder="1" applyAlignment="1">
      <alignment horizontal="left" wrapText="1" indent="1"/>
      <protection/>
    </xf>
    <xf numFmtId="0" fontId="32" fillId="0" borderId="0" xfId="0" applyNumberFormat="1" applyFont="1" applyAlignment="1">
      <alignment/>
    </xf>
    <xf numFmtId="0" fontId="32" fillId="0" borderId="22" xfId="0" applyNumberFormat="1" applyFont="1" applyBorder="1" applyAlignment="1">
      <alignment/>
    </xf>
    <xf numFmtId="0" fontId="33" fillId="0" borderId="0" xfId="47" applyFont="1" applyAlignment="1">
      <alignment wrapText="1"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24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3">
      <selection activeCell="D29" sqref="D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UT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>
        <v>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73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62" t="str">
        <f>Rekapitulace!A20</f>
        <v>Oborová přirážka</v>
      </c>
      <c r="E16" s="63"/>
      <c r="F16" s="64"/>
      <c r="G16" s="58">
        <f>Rekapitulace!I20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62" t="str">
        <f>Rekapitulace!A21</f>
        <v>Přesun stavebních kapacit</v>
      </c>
      <c r="E17" s="63"/>
      <c r="F17" s="64"/>
      <c r="G17" s="58">
        <f>Rekapitulace!I21</f>
        <v>0</v>
      </c>
    </row>
    <row r="18" spans="1:7" ht="15.75" customHeight="1">
      <c r="A18" s="65" t="s">
        <v>27</v>
      </c>
      <c r="B18" s="66" t="s">
        <v>28</v>
      </c>
      <c r="C18" s="58">
        <f>Dodavka</f>
        <v>0</v>
      </c>
      <c r="D18" s="62" t="str">
        <f>Rekapitulace!A22</f>
        <v>Mimostaveništní doprava</v>
      </c>
      <c r="E18" s="63"/>
      <c r="F18" s="64"/>
      <c r="G18" s="58">
        <f>Rekapitulace!I22</f>
        <v>0</v>
      </c>
    </row>
    <row r="19" spans="1:7" ht="15.75" customHeight="1">
      <c r="A19" s="67" t="s">
        <v>29</v>
      </c>
      <c r="B19" s="57"/>
      <c r="C19" s="58">
        <f>SUM(C15:C18)</f>
        <v>0</v>
      </c>
      <c r="D19" s="68" t="str">
        <f>Rekapitulace!A23</f>
        <v>Zařízení staveniště</v>
      </c>
      <c r="E19" s="63"/>
      <c r="F19" s="64"/>
      <c r="G19" s="58">
        <f>Rekapitulace!I23</f>
        <v>0</v>
      </c>
    </row>
    <row r="20" spans="1:7" ht="15.75" customHeight="1">
      <c r="A20" s="67"/>
      <c r="B20" s="57"/>
      <c r="C20" s="58"/>
      <c r="D20" s="62" t="str">
        <f>Rekapitulace!A24</f>
        <v>Provoz investora</v>
      </c>
      <c r="E20" s="63"/>
      <c r="F20" s="64"/>
      <c r="G20" s="58">
        <f>Rekapitulace!I24</f>
        <v>0</v>
      </c>
    </row>
    <row r="21" spans="1:7" ht="15.75" customHeight="1">
      <c r="A21" s="67" t="s">
        <v>30</v>
      </c>
      <c r="B21" s="57"/>
      <c r="C21" s="58">
        <f>HZS</f>
        <v>0</v>
      </c>
      <c r="D21" s="62" t="str">
        <f>Rekapitulace!A25</f>
        <v>Kompletační činnost (IČD)</v>
      </c>
      <c r="E21" s="63"/>
      <c r="F21" s="64"/>
      <c r="G21" s="58">
        <f>Rekapitulace!I25</f>
        <v>0</v>
      </c>
    </row>
    <row r="22" spans="1:7" ht="15.75" customHeight="1">
      <c r="A22" s="69" t="s">
        <v>31</v>
      </c>
      <c r="B22" s="36"/>
      <c r="C22" s="58">
        <f>C19+C21</f>
        <v>0</v>
      </c>
      <c r="D22" s="62" t="s">
        <v>32</v>
      </c>
      <c r="E22" s="63"/>
      <c r="F22" s="64"/>
      <c r="G22" s="58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8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9" t="s">
        <v>38</v>
      </c>
      <c r="B25" s="36"/>
      <c r="C25" s="81"/>
      <c r="D25" s="36" t="s">
        <v>38</v>
      </c>
      <c r="F25" s="82" t="s">
        <v>38</v>
      </c>
      <c r="G25" s="83"/>
    </row>
    <row r="26" spans="1:7" ht="37.5" customHeight="1">
      <c r="A26" s="69" t="s">
        <v>39</v>
      </c>
      <c r="B26" s="84"/>
      <c r="C26" s="81"/>
      <c r="D26" s="36" t="s">
        <v>39</v>
      </c>
      <c r="F26" s="82" t="s">
        <v>39</v>
      </c>
      <c r="G26" s="83"/>
    </row>
    <row r="27" spans="1:7" ht="12.75">
      <c r="A27" s="69"/>
      <c r="B27" s="85"/>
      <c r="C27" s="81"/>
      <c r="D27" s="36"/>
      <c r="F27" s="82"/>
      <c r="G27" s="83"/>
    </row>
    <row r="28" spans="1:7" ht="12.75">
      <c r="A28" s="69" t="s">
        <v>40</v>
      </c>
      <c r="B28" s="36"/>
      <c r="C28" s="81"/>
      <c r="D28" s="82" t="s">
        <v>41</v>
      </c>
      <c r="E28" s="81"/>
      <c r="F28" s="86" t="s">
        <v>41</v>
      </c>
      <c r="G28" s="83"/>
    </row>
    <row r="29" spans="1:7" ht="69" customHeight="1">
      <c r="A29" s="69"/>
      <c r="B29" s="36"/>
      <c r="C29" s="87"/>
      <c r="D29" s="88"/>
      <c r="E29" s="87"/>
      <c r="F29" s="36"/>
      <c r="G29" s="83"/>
    </row>
    <row r="30" spans="1:7" ht="12.75">
      <c r="A30" s="89" t="s">
        <v>42</v>
      </c>
      <c r="B30" s="90"/>
      <c r="C30" s="91">
        <v>15</v>
      </c>
      <c r="D30" s="90" t="s">
        <v>43</v>
      </c>
      <c r="E30" s="92"/>
      <c r="F30" s="93">
        <f>ROUND(C23-F32,0)</f>
        <v>0</v>
      </c>
      <c r="G30" s="94"/>
    </row>
    <row r="31" spans="1:7" ht="12.75">
      <c r="A31" s="89" t="s">
        <v>44</v>
      </c>
      <c r="B31" s="90"/>
      <c r="C31" s="91">
        <f>SazbaDPH1</f>
        <v>15</v>
      </c>
      <c r="D31" s="90" t="s">
        <v>45</v>
      </c>
      <c r="E31" s="92"/>
      <c r="F31" s="93">
        <f>ROUND(PRODUCT(F30,C31/100),1)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4"/>
      <c r="F33" s="93">
        <f>ROUND(PRODUCT(F32,C33/100),1)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CEILING(SUM(F30:F33),IF(SUM(F30:F33)&gt;=0,1,-1))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 Rekonstrukce bytu - Svitávka č.p 40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1 1</v>
      </c>
      <c r="D2" s="118"/>
      <c r="E2" s="119"/>
      <c r="F2" s="118"/>
      <c r="G2" s="120" t="s">
        <v>78</v>
      </c>
      <c r="H2" s="121"/>
      <c r="I2" s="122"/>
    </row>
    <row r="3" ht="13.5" thickTop="1">
      <c r="F3" s="36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ht="13.5" thickBot="1"/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3" t="str">
        <f>Položky!B7</f>
        <v>722</v>
      </c>
      <c r="B7" s="132" t="str">
        <f>Položky!C7</f>
        <v>Vnitřní vodovod</v>
      </c>
      <c r="D7" s="133"/>
      <c r="E7" s="224">
        <f>Položky!BA9</f>
        <v>0</v>
      </c>
      <c r="F7" s="225">
        <f>Položky!BB9</f>
        <v>0</v>
      </c>
      <c r="G7" s="225">
        <f>Položky!BC9</f>
        <v>0</v>
      </c>
      <c r="H7" s="225">
        <f>Položky!BD9</f>
        <v>0</v>
      </c>
      <c r="I7" s="226">
        <f>Položky!BE9</f>
        <v>0</v>
      </c>
    </row>
    <row r="8" spans="1:9" s="36" customFormat="1" ht="12.75">
      <c r="A8" s="223" t="str">
        <f>Položky!B10</f>
        <v>723</v>
      </c>
      <c r="B8" s="132" t="str">
        <f>Položky!C10</f>
        <v>Vnitřní plynovod</v>
      </c>
      <c r="D8" s="133"/>
      <c r="E8" s="224">
        <f>Položky!BA28</f>
        <v>0</v>
      </c>
      <c r="F8" s="225">
        <f>Položky!BB28</f>
        <v>0</v>
      </c>
      <c r="G8" s="225">
        <f>Položky!BC28</f>
        <v>0</v>
      </c>
      <c r="H8" s="225">
        <f>Položky!BD28</f>
        <v>0</v>
      </c>
      <c r="I8" s="226">
        <f>Položky!BE28</f>
        <v>0</v>
      </c>
    </row>
    <row r="9" spans="1:9" s="36" customFormat="1" ht="12.75">
      <c r="A9" s="223" t="str">
        <f>Položky!B29</f>
        <v>731</v>
      </c>
      <c r="B9" s="132" t="str">
        <f>Položky!C29</f>
        <v>Kotelny</v>
      </c>
      <c r="D9" s="133"/>
      <c r="E9" s="224">
        <f>Položky!BA33</f>
        <v>0</v>
      </c>
      <c r="F9" s="225">
        <f>Položky!BB33</f>
        <v>0</v>
      </c>
      <c r="G9" s="225">
        <f>Položky!BC33</f>
        <v>0</v>
      </c>
      <c r="H9" s="225">
        <f>Položky!BD33</f>
        <v>0</v>
      </c>
      <c r="I9" s="226">
        <f>Položky!BE33</f>
        <v>0</v>
      </c>
    </row>
    <row r="10" spans="1:9" s="36" customFormat="1" ht="12.75">
      <c r="A10" s="223" t="str">
        <f>Položky!B34</f>
        <v>732</v>
      </c>
      <c r="B10" s="132" t="str">
        <f>Položky!C34</f>
        <v>Strojovny</v>
      </c>
      <c r="D10" s="133"/>
      <c r="E10" s="224">
        <f>Položky!BA36</f>
        <v>0</v>
      </c>
      <c r="F10" s="225">
        <f>Položky!BB36</f>
        <v>0</v>
      </c>
      <c r="G10" s="225">
        <f>Položky!BC36</f>
        <v>0</v>
      </c>
      <c r="H10" s="225">
        <f>Položky!BD36</f>
        <v>0</v>
      </c>
      <c r="I10" s="226">
        <f>Položky!BE36</f>
        <v>0</v>
      </c>
    </row>
    <row r="11" spans="1:9" s="36" customFormat="1" ht="12.75">
      <c r="A11" s="223" t="str">
        <f>Položky!B37</f>
        <v>733</v>
      </c>
      <c r="B11" s="132" t="str">
        <f>Položky!C37</f>
        <v>Rozvod potrubí</v>
      </c>
      <c r="D11" s="133"/>
      <c r="E11" s="224">
        <f>Položky!BA47</f>
        <v>0</v>
      </c>
      <c r="F11" s="225">
        <f>Položky!BB47</f>
        <v>0</v>
      </c>
      <c r="G11" s="225">
        <f>Položky!BC47</f>
        <v>0</v>
      </c>
      <c r="H11" s="225">
        <f>Položky!BD47</f>
        <v>0</v>
      </c>
      <c r="I11" s="226">
        <f>Položky!BE47</f>
        <v>0</v>
      </c>
    </row>
    <row r="12" spans="1:9" s="36" customFormat="1" ht="12.75">
      <c r="A12" s="223" t="str">
        <f>Položky!B48</f>
        <v>734</v>
      </c>
      <c r="B12" s="132" t="str">
        <f>Položky!C48</f>
        <v>Armatury</v>
      </c>
      <c r="D12" s="133"/>
      <c r="E12" s="224">
        <f>Položky!BA54</f>
        <v>0</v>
      </c>
      <c r="F12" s="225">
        <f>Položky!BB54</f>
        <v>0</v>
      </c>
      <c r="G12" s="225">
        <f>Položky!BC54</f>
        <v>0</v>
      </c>
      <c r="H12" s="225">
        <f>Položky!BD54</f>
        <v>0</v>
      </c>
      <c r="I12" s="226">
        <f>Položky!BE54</f>
        <v>0</v>
      </c>
    </row>
    <row r="13" spans="1:9" s="36" customFormat="1" ht="13.5" thickBot="1">
      <c r="A13" s="223" t="str">
        <f>Položky!B55</f>
        <v>735</v>
      </c>
      <c r="B13" s="132" t="str">
        <f>Položky!C55</f>
        <v>Otopná tělesa</v>
      </c>
      <c r="D13" s="133"/>
      <c r="E13" s="224">
        <f>Položky!BA62</f>
        <v>0</v>
      </c>
      <c r="F13" s="225">
        <f>Položky!BB62</f>
        <v>0</v>
      </c>
      <c r="G13" s="225">
        <f>Položky!BC62</f>
        <v>0</v>
      </c>
      <c r="H13" s="225">
        <f>Položky!BD62</f>
        <v>0</v>
      </c>
      <c r="I13" s="226">
        <f>Položky!BE62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ht="13.5" thickBot="1"/>
    <row r="18" spans="1:9" ht="12.75">
      <c r="A18" s="76" t="s">
        <v>59</v>
      </c>
      <c r="B18" s="77"/>
      <c r="C18" s="77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148" t="s">
        <v>183</v>
      </c>
      <c r="B19" s="149"/>
      <c r="C19" s="149"/>
      <c r="D19" s="150"/>
      <c r="E19" s="151"/>
      <c r="F19" s="152"/>
      <c r="G19" s="153">
        <f>CHOOSE(BA19+1,HSV+PSV,HSV+PSV+Mont,HSV+PSV+Dodavka+Mont,HSV,PSV,Mont,Dodavka,Mont+Dodavka,0)</f>
        <v>0</v>
      </c>
      <c r="H19" s="154"/>
      <c r="I19" s="155">
        <f>E19+F19*G19/100</f>
        <v>0</v>
      </c>
      <c r="BA19">
        <v>0</v>
      </c>
    </row>
    <row r="20" spans="1:53" ht="12.75">
      <c r="A20" s="148" t="s">
        <v>184</v>
      </c>
      <c r="B20" s="149"/>
      <c r="C20" s="149"/>
      <c r="D20" s="150"/>
      <c r="E20" s="151"/>
      <c r="F20" s="152"/>
      <c r="G20" s="153">
        <f>CHOOSE(BA20+1,HSV+PSV,HSV+PSV+Mont,HSV+PSV+Dodavka+Mont,HSV,PSV,Mont,Dodavka,Mont+Dodavka,0)</f>
        <v>0</v>
      </c>
      <c r="H20" s="154"/>
      <c r="I20" s="155">
        <f>E20+F20*G20/100</f>
        <v>0</v>
      </c>
      <c r="BA20">
        <v>0</v>
      </c>
    </row>
    <row r="21" spans="1:53" ht="12.75">
      <c r="A21" s="148" t="s">
        <v>185</v>
      </c>
      <c r="B21" s="149"/>
      <c r="C21" s="149"/>
      <c r="D21" s="150"/>
      <c r="E21" s="151"/>
      <c r="F21" s="152"/>
      <c r="G21" s="153">
        <f>CHOOSE(BA21+1,HSV+PSV,HSV+PSV+Mont,HSV+PSV+Dodavka+Mont,HSV,PSV,Mont,Dodavka,Mont+Dodavka,0)</f>
        <v>0</v>
      </c>
      <c r="H21" s="154"/>
      <c r="I21" s="155">
        <f>E21+F21*G21/100</f>
        <v>0</v>
      </c>
      <c r="BA21">
        <v>0</v>
      </c>
    </row>
    <row r="22" spans="1:53" ht="12.75">
      <c r="A22" s="148" t="s">
        <v>186</v>
      </c>
      <c r="B22" s="149"/>
      <c r="C22" s="149"/>
      <c r="D22" s="150"/>
      <c r="E22" s="151"/>
      <c r="F22" s="152"/>
      <c r="G22" s="153">
        <f>CHOOSE(BA22+1,HSV+PSV,HSV+PSV+Mont,HSV+PSV+Dodavka+Mont,HSV,PSV,Mont,Dodavka,Mont+Dodavka,0)</f>
        <v>0</v>
      </c>
      <c r="H22" s="154"/>
      <c r="I22" s="155">
        <f>E22+F22*G22/100</f>
        <v>0</v>
      </c>
      <c r="BA22">
        <v>0</v>
      </c>
    </row>
    <row r="23" spans="1:53" ht="12.75">
      <c r="A23" s="148" t="s">
        <v>187</v>
      </c>
      <c r="B23" s="149"/>
      <c r="C23" s="149"/>
      <c r="D23" s="150"/>
      <c r="E23" s="151"/>
      <c r="F23" s="152"/>
      <c r="G23" s="153">
        <f>CHOOSE(BA23+1,HSV+PSV,HSV+PSV+Mont,HSV+PSV+Dodavka+Mont,HSV,PSV,Mont,Dodavka,Mont+Dodavka,0)</f>
        <v>0</v>
      </c>
      <c r="H23" s="154"/>
      <c r="I23" s="155">
        <f>E23+F23*G23/100</f>
        <v>0</v>
      </c>
      <c r="BA23">
        <v>1</v>
      </c>
    </row>
    <row r="24" spans="1:53" ht="12.75">
      <c r="A24" s="148" t="s">
        <v>188</v>
      </c>
      <c r="B24" s="149"/>
      <c r="C24" s="149"/>
      <c r="D24" s="150"/>
      <c r="E24" s="151"/>
      <c r="F24" s="152"/>
      <c r="G24" s="153">
        <f>CHOOSE(BA24+1,HSV+PSV,HSV+PSV+Mont,HSV+PSV+Dodavka+Mont,HSV,PSV,Mont,Dodavka,Mont+Dodavka,0)</f>
        <v>0</v>
      </c>
      <c r="H24" s="154"/>
      <c r="I24" s="155">
        <f>E24+F24*G24/100</f>
        <v>0</v>
      </c>
      <c r="BA24">
        <v>1</v>
      </c>
    </row>
    <row r="25" spans="1:53" ht="12.75">
      <c r="A25" s="148" t="s">
        <v>189</v>
      </c>
      <c r="B25" s="149"/>
      <c r="C25" s="149"/>
      <c r="D25" s="150"/>
      <c r="E25" s="151"/>
      <c r="F25" s="152"/>
      <c r="G25" s="153">
        <f>CHOOSE(BA25+1,HSV+PSV,HSV+PSV+Mont,HSV+PSV+Dodavka+Mont,HSV,PSV,Mont,Dodavka,Mont+Dodavka,0)</f>
        <v>0</v>
      </c>
      <c r="H25" s="154"/>
      <c r="I25" s="155">
        <f>E25+F25*G25/100</f>
        <v>0</v>
      </c>
      <c r="BA25">
        <v>2</v>
      </c>
    </row>
    <row r="26" spans="1:53" ht="12.75">
      <c r="A26" s="148" t="s">
        <v>190</v>
      </c>
      <c r="B26" s="149"/>
      <c r="C26" s="149"/>
      <c r="D26" s="150"/>
      <c r="E26" s="151"/>
      <c r="F26" s="152"/>
      <c r="G26" s="153">
        <f>CHOOSE(BA26+1,HSV+PSV,HSV+PSV+Mont,HSV+PSV+Dodavka+Mont,HSV,PSV,Mont,Dodavka,Mont+Dodavka,0)</f>
        <v>0</v>
      </c>
      <c r="H26" s="154"/>
      <c r="I26" s="155">
        <f>E26+F26*G26/100</f>
        <v>0</v>
      </c>
      <c r="BA26">
        <v>2</v>
      </c>
    </row>
    <row r="27" spans="1:9" ht="13.5" thickBot="1">
      <c r="A27" s="156"/>
      <c r="B27" s="157" t="s">
        <v>63</v>
      </c>
      <c r="C27" s="158"/>
      <c r="D27" s="159"/>
      <c r="E27" s="160"/>
      <c r="F27" s="161"/>
      <c r="G27" s="161"/>
      <c r="H27" s="162">
        <f>SUM(I19:I26)</f>
        <v>0</v>
      </c>
      <c r="I27" s="163"/>
    </row>
    <row r="29" spans="2:9" ht="12.75">
      <c r="B29" s="140"/>
      <c r="F29" s="164"/>
      <c r="G29" s="165"/>
      <c r="H29" s="165"/>
      <c r="I29" s="166"/>
    </row>
    <row r="30" spans="6:9" ht="12.75">
      <c r="F30" s="164"/>
      <c r="G30" s="165"/>
      <c r="H30" s="165"/>
      <c r="I30" s="166"/>
    </row>
    <row r="31" spans="6:9" ht="12.75">
      <c r="F31" s="164"/>
      <c r="G31" s="165"/>
      <c r="H31" s="165"/>
      <c r="I31" s="166"/>
    </row>
    <row r="32" spans="6:9" ht="12.75">
      <c r="F32" s="164"/>
      <c r="G32" s="165"/>
      <c r="H32" s="165"/>
      <c r="I32" s="166"/>
    </row>
    <row r="33" spans="6:9" ht="12.75">
      <c r="F33" s="164"/>
      <c r="G33" s="165"/>
      <c r="H33" s="165"/>
      <c r="I33" s="166"/>
    </row>
    <row r="34" spans="6:9" ht="12.75">
      <c r="F34" s="164"/>
      <c r="G34" s="165"/>
      <c r="H34" s="165"/>
      <c r="I34" s="166"/>
    </row>
    <row r="35" spans="6:9" ht="12.75">
      <c r="F35" s="164"/>
      <c r="G35" s="165"/>
      <c r="H35" s="165"/>
      <c r="I35" s="166"/>
    </row>
    <row r="36" spans="6:9" ht="12.75">
      <c r="F36" s="164"/>
      <c r="G36" s="165"/>
      <c r="H36" s="165"/>
      <c r="I36" s="166"/>
    </row>
    <row r="37" spans="6:9" ht="12.75">
      <c r="F37" s="164"/>
      <c r="G37" s="165"/>
      <c r="H37" s="165"/>
      <c r="I37" s="166"/>
    </row>
    <row r="38" spans="6:9" ht="12.75">
      <c r="F38" s="164"/>
      <c r="G38" s="165"/>
      <c r="H38" s="165"/>
      <c r="I38" s="166"/>
    </row>
    <row r="39" spans="6:9" ht="12.75">
      <c r="F39" s="164"/>
      <c r="G39" s="165"/>
      <c r="H39" s="165"/>
      <c r="I39" s="166"/>
    </row>
    <row r="40" spans="6:9" ht="12.75">
      <c r="F40" s="164"/>
      <c r="G40" s="165"/>
      <c r="H40" s="165"/>
      <c r="I40" s="166"/>
    </row>
    <row r="41" spans="6:9" ht="12.75">
      <c r="F41" s="164"/>
      <c r="G41" s="165"/>
      <c r="H41" s="165"/>
      <c r="I41" s="166"/>
    </row>
    <row r="42" spans="6:9" ht="12.75">
      <c r="F42" s="164"/>
      <c r="G42" s="165"/>
      <c r="H42" s="165"/>
      <c r="I42" s="166"/>
    </row>
    <row r="43" spans="6:9" ht="12.75">
      <c r="F43" s="164"/>
      <c r="G43" s="165"/>
      <c r="H43" s="165"/>
      <c r="I43" s="166"/>
    </row>
    <row r="44" spans="6:9" ht="12.75">
      <c r="F44" s="164"/>
      <c r="G44" s="165"/>
      <c r="H44" s="165"/>
      <c r="I44" s="166"/>
    </row>
    <row r="45" spans="6:9" ht="12.75">
      <c r="F45" s="164"/>
      <c r="G45" s="165"/>
      <c r="H45" s="165"/>
      <c r="I45" s="166"/>
    </row>
    <row r="46" spans="6:9" ht="12.75">
      <c r="F46" s="164"/>
      <c r="G46" s="165"/>
      <c r="H46" s="165"/>
      <c r="I46" s="166"/>
    </row>
    <row r="47" spans="6:9" ht="12.75">
      <c r="F47" s="164"/>
      <c r="G47" s="165"/>
      <c r="H47" s="165"/>
      <c r="I47" s="166"/>
    </row>
    <row r="48" spans="6:9" ht="12.75">
      <c r="F48" s="164"/>
      <c r="G48" s="165"/>
      <c r="H48" s="165"/>
      <c r="I48" s="166"/>
    </row>
    <row r="49" spans="6:9" ht="12.75">
      <c r="F49" s="164"/>
      <c r="G49" s="165"/>
      <c r="H49" s="165"/>
      <c r="I49" s="166"/>
    </row>
    <row r="50" spans="6:9" ht="12.75">
      <c r="F50" s="164"/>
      <c r="G50" s="165"/>
      <c r="H50" s="165"/>
      <c r="I50" s="166"/>
    </row>
    <row r="51" spans="6:9" ht="12.75">
      <c r="F51" s="164"/>
      <c r="G51" s="165"/>
      <c r="H51" s="165"/>
      <c r="I51" s="166"/>
    </row>
    <row r="52" spans="6:9" ht="12.75">
      <c r="F52" s="164"/>
      <c r="G52" s="165"/>
      <c r="H52" s="165"/>
      <c r="I52" s="166"/>
    </row>
    <row r="53" spans="6:9" ht="12.75">
      <c r="F53" s="164"/>
      <c r="G53" s="165"/>
      <c r="H53" s="165"/>
      <c r="I53" s="166"/>
    </row>
    <row r="54" spans="6:9" ht="12.75">
      <c r="F54" s="164"/>
      <c r="G54" s="165"/>
      <c r="H54" s="165"/>
      <c r="I54" s="166"/>
    </row>
    <row r="55" spans="6:9" ht="12.75">
      <c r="F55" s="164"/>
      <c r="G55" s="165"/>
      <c r="H55" s="165"/>
      <c r="I55" s="166"/>
    </row>
    <row r="56" spans="6:9" ht="12.75">
      <c r="F56" s="164"/>
      <c r="G56" s="165"/>
      <c r="H56" s="165"/>
      <c r="I56" s="166"/>
    </row>
    <row r="57" spans="6:9" ht="12.75">
      <c r="F57" s="164"/>
      <c r="G57" s="165"/>
      <c r="H57" s="165"/>
      <c r="I57" s="166"/>
    </row>
    <row r="58" spans="6:9" ht="12.75">
      <c r="F58" s="164"/>
      <c r="G58" s="165"/>
      <c r="H58" s="165"/>
      <c r="I58" s="166"/>
    </row>
    <row r="59" spans="6:9" ht="12.75">
      <c r="F59" s="164"/>
      <c r="G59" s="165"/>
      <c r="H59" s="165"/>
      <c r="I59" s="166"/>
    </row>
    <row r="60" spans="6:9" ht="12.75">
      <c r="F60" s="164"/>
      <c r="G60" s="165"/>
      <c r="H60" s="165"/>
      <c r="I60" s="166"/>
    </row>
    <row r="61" spans="6:9" ht="12.75">
      <c r="F61" s="164"/>
      <c r="G61" s="165"/>
      <c r="H61" s="165"/>
      <c r="I61" s="166"/>
    </row>
    <row r="62" spans="6:9" ht="12.75">
      <c r="F62" s="164"/>
      <c r="G62" s="165"/>
      <c r="H62" s="165"/>
      <c r="I62" s="166"/>
    </row>
    <row r="63" spans="6:9" ht="12.75">
      <c r="F63" s="164"/>
      <c r="G63" s="165"/>
      <c r="H63" s="165"/>
      <c r="I63" s="166"/>
    </row>
    <row r="64" spans="6:9" ht="12.75">
      <c r="F64" s="164"/>
      <c r="G64" s="165"/>
      <c r="H64" s="165"/>
      <c r="I64" s="166"/>
    </row>
    <row r="65" spans="6:9" ht="12.75">
      <c r="F65" s="164"/>
      <c r="G65" s="165"/>
      <c r="H65" s="165"/>
      <c r="I65" s="166"/>
    </row>
    <row r="66" spans="6:9" ht="12.75">
      <c r="F66" s="164"/>
      <c r="G66" s="165"/>
      <c r="H66" s="165"/>
      <c r="I66" s="166"/>
    </row>
    <row r="67" spans="6:9" ht="12.75">
      <c r="F67" s="164"/>
      <c r="G67" s="165"/>
      <c r="H67" s="165"/>
      <c r="I67" s="166"/>
    </row>
    <row r="68" spans="6:9" ht="12.75">
      <c r="F68" s="164"/>
      <c r="G68" s="165"/>
      <c r="H68" s="165"/>
      <c r="I68" s="166"/>
    </row>
    <row r="69" spans="6:9" ht="12.75">
      <c r="F69" s="164"/>
      <c r="G69" s="165"/>
      <c r="H69" s="165"/>
      <c r="I69" s="166"/>
    </row>
    <row r="70" spans="6:9" ht="12.75">
      <c r="F70" s="164"/>
      <c r="G70" s="165"/>
      <c r="H70" s="165"/>
      <c r="I70" s="166"/>
    </row>
    <row r="71" spans="6:9" ht="12.75">
      <c r="F71" s="164"/>
      <c r="G71" s="165"/>
      <c r="H71" s="165"/>
      <c r="I71" s="166"/>
    </row>
    <row r="72" spans="6:9" ht="12.75">
      <c r="F72" s="164"/>
      <c r="G72" s="165"/>
      <c r="H72" s="165"/>
      <c r="I72" s="166"/>
    </row>
    <row r="73" spans="6:9" ht="12.75">
      <c r="F73" s="164"/>
      <c r="G73" s="165"/>
      <c r="H73" s="165"/>
      <c r="I73" s="166"/>
    </row>
    <row r="74" spans="6:9" ht="12.75">
      <c r="F74" s="164"/>
      <c r="G74" s="165"/>
      <c r="H74" s="165"/>
      <c r="I74" s="166"/>
    </row>
    <row r="75" spans="6:9" ht="12.75">
      <c r="F75" s="164"/>
      <c r="G75" s="165"/>
      <c r="H75" s="165"/>
      <c r="I75" s="166"/>
    </row>
    <row r="76" spans="6:9" ht="12.75">
      <c r="F76" s="164"/>
      <c r="G76" s="165"/>
      <c r="H76" s="165"/>
      <c r="I76" s="166"/>
    </row>
    <row r="77" spans="6:9" ht="12.75">
      <c r="F77" s="164"/>
      <c r="G77" s="165"/>
      <c r="H77" s="165"/>
      <c r="I77" s="166"/>
    </row>
    <row r="78" spans="6:9" ht="12.75">
      <c r="F78" s="164"/>
      <c r="G78" s="165"/>
      <c r="H78" s="165"/>
      <c r="I78" s="166"/>
    </row>
  </sheetData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5"/>
  <sheetViews>
    <sheetView showGridLines="0" showZeros="0" workbookViewId="0" topLeftCell="A1">
      <selection activeCell="A62" sqref="A62:IV64"/>
    </sheetView>
  </sheetViews>
  <sheetFormatPr defaultColWidth="9.00390625" defaultRowHeight="12.75"/>
  <cols>
    <col min="1" max="1" width="4.50390625" style="168" customWidth="1"/>
    <col min="2" max="2" width="11.50390625" style="168" customWidth="1"/>
    <col min="3" max="3" width="40.50390625" style="168" customWidth="1"/>
    <col min="4" max="4" width="5.50390625" style="168" customWidth="1"/>
    <col min="5" max="5" width="8.50390625" style="181" customWidth="1"/>
    <col min="6" max="6" width="9.875" style="168" customWidth="1"/>
    <col min="7" max="7" width="13.875" style="168" customWidth="1"/>
    <col min="8" max="11" width="9.125" style="168" customWidth="1"/>
    <col min="12" max="12" width="75.25390625" style="168" customWidth="1"/>
    <col min="13" max="13" width="45.25390625" style="168" customWidth="1"/>
    <col min="14" max="16384" width="9.125" style="168" customWidth="1"/>
  </cols>
  <sheetData>
    <row r="1" spans="1:7" ht="15">
      <c r="A1" s="167" t="s">
        <v>76</v>
      </c>
      <c r="B1" s="167"/>
      <c r="C1" s="167"/>
      <c r="D1" s="167"/>
      <c r="E1" s="167"/>
      <c r="F1" s="167"/>
      <c r="G1" s="167"/>
    </row>
    <row r="2" spans="2:7" ht="14.25" customHeight="1" thickBot="1">
      <c r="B2" s="169"/>
      <c r="C2" s="170"/>
      <c r="D2" s="170"/>
      <c r="E2" s="171"/>
      <c r="F2" s="170"/>
      <c r="G2" s="170"/>
    </row>
    <row r="3" spans="1:7" ht="13.5" thickTop="1">
      <c r="A3" s="107" t="s">
        <v>48</v>
      </c>
      <c r="B3" s="108"/>
      <c r="C3" s="109" t="str">
        <f>CONCATENATE(cislostavby," ",nazevstavby)</f>
        <v>1 Rekonstrukce bytu - Svitávka č.p 40</v>
      </c>
      <c r="D3" s="110"/>
      <c r="E3" s="172" t="s">
        <v>64</v>
      </c>
      <c r="F3" s="173">
        <f>Rekapitulace!H1</f>
        <v>0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1 1</v>
      </c>
      <c r="D4" s="118"/>
      <c r="E4" s="176" t="str">
        <f>Rekapitulace!G2</f>
        <v>UT</v>
      </c>
      <c r="F4" s="177"/>
      <c r="G4" s="178"/>
    </row>
    <row r="5" spans="1:7" ht="13.5" thickTop="1">
      <c r="A5" s="179"/>
      <c r="B5" s="180"/>
      <c r="C5" s="180"/>
      <c r="G5" s="182"/>
    </row>
    <row r="6" spans="1:7" ht="12.7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5" ht="12.75">
      <c r="A7" s="187" t="s">
        <v>72</v>
      </c>
      <c r="B7" s="188" t="s">
        <v>79</v>
      </c>
      <c r="C7" s="189" t="s">
        <v>80</v>
      </c>
      <c r="D7" s="190"/>
      <c r="E7" s="191"/>
      <c r="F7" s="191"/>
      <c r="G7" s="192"/>
      <c r="H7" s="193"/>
      <c r="I7" s="193"/>
      <c r="O7" s="194">
        <v>1</v>
      </c>
    </row>
    <row r="8" spans="1:104" ht="12.75">
      <c r="A8" s="195">
        <v>1</v>
      </c>
      <c r="B8" s="196" t="s">
        <v>81</v>
      </c>
      <c r="C8" s="197" t="s">
        <v>82</v>
      </c>
      <c r="D8" s="198" t="s">
        <v>83</v>
      </c>
      <c r="E8" s="199">
        <v>103</v>
      </c>
      <c r="F8" s="199">
        <v>0</v>
      </c>
      <c r="G8" s="200">
        <f>E8*F8</f>
        <v>0</v>
      </c>
      <c r="O8" s="194">
        <v>2</v>
      </c>
      <c r="AA8" s="168">
        <v>1</v>
      </c>
      <c r="AB8" s="168">
        <v>7</v>
      </c>
      <c r="AC8" s="168">
        <v>7</v>
      </c>
      <c r="AZ8" s="168">
        <v>2</v>
      </c>
      <c r="BA8" s="168">
        <f>IF(AZ8=1,G8,0)</f>
        <v>0</v>
      </c>
      <c r="BB8" s="168">
        <f>IF(AZ8=2,G8,0)</f>
        <v>0</v>
      </c>
      <c r="BC8" s="168">
        <f>IF(AZ8=3,G8,0)</f>
        <v>0</v>
      </c>
      <c r="BD8" s="168">
        <f>IF(AZ8=4,G8,0)</f>
        <v>0</v>
      </c>
      <c r="BE8" s="168">
        <f>IF(AZ8=5,G8,0)</f>
        <v>0</v>
      </c>
      <c r="CA8" s="201">
        <v>1</v>
      </c>
      <c r="CB8" s="201">
        <v>7</v>
      </c>
      <c r="CZ8" s="168">
        <v>3.00000000000022E-05</v>
      </c>
    </row>
    <row r="9" spans="1:57" ht="12.75">
      <c r="A9" s="208"/>
      <c r="B9" s="209" t="s">
        <v>74</v>
      </c>
      <c r="C9" s="210" t="str">
        <f>CONCATENATE(B7," ",C7)</f>
        <v>722 Vnitřní vodovod</v>
      </c>
      <c r="D9" s="211"/>
      <c r="E9" s="212"/>
      <c r="F9" s="213"/>
      <c r="G9" s="214">
        <f>SUM(G7:G8)</f>
        <v>0</v>
      </c>
      <c r="O9" s="194">
        <v>4</v>
      </c>
      <c r="BA9" s="215">
        <f>SUM(BA7:BA8)</f>
        <v>0</v>
      </c>
      <c r="BB9" s="215">
        <f>SUM(BB7:BB8)</f>
        <v>0</v>
      </c>
      <c r="BC9" s="215">
        <f>SUM(BC7:BC8)</f>
        <v>0</v>
      </c>
      <c r="BD9" s="215">
        <f>SUM(BD7:BD8)</f>
        <v>0</v>
      </c>
      <c r="BE9" s="215">
        <f>SUM(BE7:BE8)</f>
        <v>0</v>
      </c>
    </row>
    <row r="10" spans="1:15" ht="12.75">
      <c r="A10" s="187" t="s">
        <v>72</v>
      </c>
      <c r="B10" s="188" t="s">
        <v>84</v>
      </c>
      <c r="C10" s="189" t="s">
        <v>85</v>
      </c>
      <c r="D10" s="190"/>
      <c r="E10" s="191"/>
      <c r="F10" s="191"/>
      <c r="G10" s="192"/>
      <c r="H10" s="193"/>
      <c r="I10" s="193"/>
      <c r="O10" s="194">
        <v>1</v>
      </c>
    </row>
    <row r="11" spans="1:104" ht="12.75">
      <c r="A11" s="195">
        <v>2</v>
      </c>
      <c r="B11" s="196" t="s">
        <v>86</v>
      </c>
      <c r="C11" s="197" t="s">
        <v>87</v>
      </c>
      <c r="D11" s="198" t="s">
        <v>83</v>
      </c>
      <c r="E11" s="199">
        <v>2</v>
      </c>
      <c r="F11" s="199">
        <v>0</v>
      </c>
      <c r="G11" s="200">
        <f>E11*F11</f>
        <v>0</v>
      </c>
      <c r="O11" s="194">
        <v>2</v>
      </c>
      <c r="AA11" s="168">
        <v>1</v>
      </c>
      <c r="AB11" s="168">
        <v>7</v>
      </c>
      <c r="AC11" s="168">
        <v>7</v>
      </c>
      <c r="AZ11" s="168">
        <v>2</v>
      </c>
      <c r="BA11" s="168">
        <f>IF(AZ11=1,G11,0)</f>
        <v>0</v>
      </c>
      <c r="BB11" s="168">
        <f>IF(AZ11=2,G11,0)</f>
        <v>0</v>
      </c>
      <c r="BC11" s="168">
        <f>IF(AZ11=3,G11,0)</f>
        <v>0</v>
      </c>
      <c r="BD11" s="168">
        <f>IF(AZ11=4,G11,0)</f>
        <v>0</v>
      </c>
      <c r="BE11" s="168">
        <f>IF(AZ11=5,G11,0)</f>
        <v>0</v>
      </c>
      <c r="CA11" s="201">
        <v>1</v>
      </c>
      <c r="CB11" s="201">
        <v>7</v>
      </c>
      <c r="CZ11" s="168">
        <v>0.004689546</v>
      </c>
    </row>
    <row r="12" spans="1:104" ht="12.75">
      <c r="A12" s="195">
        <v>3</v>
      </c>
      <c r="B12" s="196" t="s">
        <v>88</v>
      </c>
      <c r="C12" s="197" t="s">
        <v>89</v>
      </c>
      <c r="D12" s="198" t="s">
        <v>83</v>
      </c>
      <c r="E12" s="199">
        <v>5</v>
      </c>
      <c r="F12" s="199">
        <v>0</v>
      </c>
      <c r="G12" s="200">
        <f>E12*F12</f>
        <v>0</v>
      </c>
      <c r="O12" s="194">
        <v>2</v>
      </c>
      <c r="AA12" s="168">
        <v>1</v>
      </c>
      <c r="AB12" s="168">
        <v>7</v>
      </c>
      <c r="AC12" s="168">
        <v>7</v>
      </c>
      <c r="AZ12" s="168">
        <v>2</v>
      </c>
      <c r="BA12" s="168">
        <f>IF(AZ12=1,G12,0)</f>
        <v>0</v>
      </c>
      <c r="BB12" s="168">
        <f>IF(AZ12=2,G12,0)</f>
        <v>0</v>
      </c>
      <c r="BC12" s="168">
        <f>IF(AZ12=3,G12,0)</f>
        <v>0</v>
      </c>
      <c r="BD12" s="168">
        <f>IF(AZ12=4,G12,0)</f>
        <v>0</v>
      </c>
      <c r="BE12" s="168">
        <f>IF(AZ12=5,G12,0)</f>
        <v>0</v>
      </c>
      <c r="CA12" s="201">
        <v>1</v>
      </c>
      <c r="CB12" s="201">
        <v>7</v>
      </c>
      <c r="CZ12" s="168">
        <v>0.013779738</v>
      </c>
    </row>
    <row r="13" spans="1:104" ht="12.75">
      <c r="A13" s="195">
        <v>4</v>
      </c>
      <c r="B13" s="196" t="s">
        <v>90</v>
      </c>
      <c r="C13" s="197" t="s">
        <v>91</v>
      </c>
      <c r="D13" s="198" t="s">
        <v>83</v>
      </c>
      <c r="E13" s="199">
        <v>2</v>
      </c>
      <c r="F13" s="199">
        <v>0</v>
      </c>
      <c r="G13" s="200">
        <f>E13*F13</f>
        <v>0</v>
      </c>
      <c r="O13" s="194">
        <v>2</v>
      </c>
      <c r="AA13" s="168">
        <v>1</v>
      </c>
      <c r="AB13" s="168">
        <v>7</v>
      </c>
      <c r="AC13" s="168">
        <v>7</v>
      </c>
      <c r="AZ13" s="168">
        <v>2</v>
      </c>
      <c r="BA13" s="168">
        <f>IF(AZ13=1,G13,0)</f>
        <v>0</v>
      </c>
      <c r="BB13" s="168">
        <f>IF(AZ13=2,G13,0)</f>
        <v>0</v>
      </c>
      <c r="BC13" s="168">
        <f>IF(AZ13=3,G13,0)</f>
        <v>0</v>
      </c>
      <c r="BD13" s="168">
        <f>IF(AZ13=4,G13,0)</f>
        <v>0</v>
      </c>
      <c r="BE13" s="168">
        <f>IF(AZ13=5,G13,0)</f>
        <v>0</v>
      </c>
      <c r="CA13" s="201">
        <v>1</v>
      </c>
      <c r="CB13" s="201">
        <v>7</v>
      </c>
      <c r="CZ13" s="168">
        <v>0.01208</v>
      </c>
    </row>
    <row r="14" spans="1:104" ht="12.75">
      <c r="A14" s="195">
        <v>5</v>
      </c>
      <c r="B14" s="196" t="s">
        <v>92</v>
      </c>
      <c r="C14" s="197" t="s">
        <v>93</v>
      </c>
      <c r="D14" s="198" t="s">
        <v>94</v>
      </c>
      <c r="E14" s="199">
        <v>1</v>
      </c>
      <c r="F14" s="199">
        <v>0</v>
      </c>
      <c r="G14" s="200">
        <f>E14*F14</f>
        <v>0</v>
      </c>
      <c r="O14" s="194">
        <v>2</v>
      </c>
      <c r="AA14" s="168">
        <v>1</v>
      </c>
      <c r="AB14" s="168">
        <v>7</v>
      </c>
      <c r="AC14" s="168">
        <v>7</v>
      </c>
      <c r="AZ14" s="168">
        <v>2</v>
      </c>
      <c r="BA14" s="168">
        <f>IF(AZ14=1,G14,0)</f>
        <v>0</v>
      </c>
      <c r="BB14" s="168">
        <f>IF(AZ14=2,G14,0)</f>
        <v>0</v>
      </c>
      <c r="BC14" s="168">
        <f>IF(AZ14=3,G14,0)</f>
        <v>0</v>
      </c>
      <c r="BD14" s="168">
        <f>IF(AZ14=4,G14,0)</f>
        <v>0</v>
      </c>
      <c r="BE14" s="168">
        <f>IF(AZ14=5,G14,0)</f>
        <v>0</v>
      </c>
      <c r="CA14" s="201">
        <v>1</v>
      </c>
      <c r="CB14" s="201">
        <v>7</v>
      </c>
      <c r="CZ14" s="168">
        <v>0.00628</v>
      </c>
    </row>
    <row r="15" spans="1:104" ht="12.75">
      <c r="A15" s="195">
        <v>6</v>
      </c>
      <c r="B15" s="196" t="s">
        <v>95</v>
      </c>
      <c r="C15" s="197" t="s">
        <v>96</v>
      </c>
      <c r="D15" s="198" t="s">
        <v>94</v>
      </c>
      <c r="E15" s="199">
        <v>1</v>
      </c>
      <c r="F15" s="199">
        <v>0</v>
      </c>
      <c r="G15" s="200">
        <f>E15*F15</f>
        <v>0</v>
      </c>
      <c r="O15" s="194">
        <v>2</v>
      </c>
      <c r="AA15" s="168">
        <v>1</v>
      </c>
      <c r="AB15" s="168">
        <v>7</v>
      </c>
      <c r="AC15" s="168">
        <v>7</v>
      </c>
      <c r="AZ15" s="168">
        <v>2</v>
      </c>
      <c r="BA15" s="168">
        <f>IF(AZ15=1,G15,0)</f>
        <v>0</v>
      </c>
      <c r="BB15" s="168">
        <f>IF(AZ15=2,G15,0)</f>
        <v>0</v>
      </c>
      <c r="BC15" s="168">
        <f>IF(AZ15=3,G15,0)</f>
        <v>0</v>
      </c>
      <c r="BD15" s="168">
        <f>IF(AZ15=4,G15,0)</f>
        <v>0</v>
      </c>
      <c r="BE15" s="168">
        <f>IF(AZ15=5,G15,0)</f>
        <v>0</v>
      </c>
      <c r="CA15" s="201">
        <v>1</v>
      </c>
      <c r="CB15" s="201">
        <v>7</v>
      </c>
      <c r="CZ15" s="168">
        <v>0.00025</v>
      </c>
    </row>
    <row r="16" spans="1:104" ht="12.75">
      <c r="A16" s="195">
        <v>7</v>
      </c>
      <c r="B16" s="196" t="s">
        <v>97</v>
      </c>
      <c r="C16" s="197" t="s">
        <v>98</v>
      </c>
      <c r="D16" s="198" t="s">
        <v>99</v>
      </c>
      <c r="E16" s="199">
        <v>1</v>
      </c>
      <c r="F16" s="199">
        <v>0</v>
      </c>
      <c r="G16" s="200">
        <f>E16*F16</f>
        <v>0</v>
      </c>
      <c r="O16" s="194">
        <v>2</v>
      </c>
      <c r="AA16" s="168">
        <v>1</v>
      </c>
      <c r="AB16" s="168">
        <v>7</v>
      </c>
      <c r="AC16" s="168">
        <v>7</v>
      </c>
      <c r="AZ16" s="168">
        <v>2</v>
      </c>
      <c r="BA16" s="168">
        <f>IF(AZ16=1,G16,0)</f>
        <v>0</v>
      </c>
      <c r="BB16" s="168">
        <f>IF(AZ16=2,G16,0)</f>
        <v>0</v>
      </c>
      <c r="BC16" s="168">
        <f>IF(AZ16=3,G16,0)</f>
        <v>0</v>
      </c>
      <c r="BD16" s="168">
        <f>IF(AZ16=4,G16,0)</f>
        <v>0</v>
      </c>
      <c r="BE16" s="168">
        <f>IF(AZ16=5,G16,0)</f>
        <v>0</v>
      </c>
      <c r="CA16" s="201">
        <v>1</v>
      </c>
      <c r="CB16" s="201">
        <v>7</v>
      </c>
      <c r="CZ16" s="168">
        <v>0.00096</v>
      </c>
    </row>
    <row r="17" spans="1:104" ht="12.75">
      <c r="A17" s="195">
        <v>8</v>
      </c>
      <c r="B17" s="196" t="s">
        <v>100</v>
      </c>
      <c r="C17" s="197" t="s">
        <v>101</v>
      </c>
      <c r="D17" s="198" t="s">
        <v>99</v>
      </c>
      <c r="E17" s="199">
        <v>1</v>
      </c>
      <c r="F17" s="199">
        <v>0</v>
      </c>
      <c r="G17" s="200">
        <f>E17*F17</f>
        <v>0</v>
      </c>
      <c r="O17" s="194">
        <v>2</v>
      </c>
      <c r="AA17" s="168">
        <v>1</v>
      </c>
      <c r="AB17" s="168">
        <v>7</v>
      </c>
      <c r="AC17" s="168">
        <v>7</v>
      </c>
      <c r="AZ17" s="168">
        <v>2</v>
      </c>
      <c r="BA17" s="168">
        <f>IF(AZ17=1,G17,0)</f>
        <v>0</v>
      </c>
      <c r="BB17" s="168">
        <f>IF(AZ17=2,G17,0)</f>
        <v>0</v>
      </c>
      <c r="BC17" s="168">
        <f>IF(AZ17=3,G17,0)</f>
        <v>0</v>
      </c>
      <c r="BD17" s="168">
        <f>IF(AZ17=4,G17,0)</f>
        <v>0</v>
      </c>
      <c r="BE17" s="168">
        <f>IF(AZ17=5,G17,0)</f>
        <v>0</v>
      </c>
      <c r="CA17" s="201">
        <v>1</v>
      </c>
      <c r="CB17" s="201">
        <v>7</v>
      </c>
      <c r="CZ17" s="168">
        <v>0.00105</v>
      </c>
    </row>
    <row r="18" spans="1:104" ht="12.75">
      <c r="A18" s="195">
        <v>9</v>
      </c>
      <c r="B18" s="196" t="s">
        <v>102</v>
      </c>
      <c r="C18" s="197" t="s">
        <v>103</v>
      </c>
      <c r="D18" s="198" t="s">
        <v>83</v>
      </c>
      <c r="E18" s="199">
        <v>28.5</v>
      </c>
      <c r="F18" s="199">
        <v>0</v>
      </c>
      <c r="G18" s="200">
        <f>E18*F18</f>
        <v>0</v>
      </c>
      <c r="O18" s="194">
        <v>2</v>
      </c>
      <c r="AA18" s="168">
        <v>1</v>
      </c>
      <c r="AB18" s="168">
        <v>7</v>
      </c>
      <c r="AC18" s="168">
        <v>7</v>
      </c>
      <c r="AZ18" s="168">
        <v>2</v>
      </c>
      <c r="BA18" s="168">
        <f>IF(AZ18=1,G18,0)</f>
        <v>0</v>
      </c>
      <c r="BB18" s="168">
        <f>IF(AZ18=2,G18,0)</f>
        <v>0</v>
      </c>
      <c r="BC18" s="168">
        <f>IF(AZ18=3,G18,0)</f>
        <v>0</v>
      </c>
      <c r="BD18" s="168">
        <f>IF(AZ18=4,G18,0)</f>
        <v>0</v>
      </c>
      <c r="BE18" s="168">
        <f>IF(AZ18=5,G18,0)</f>
        <v>0</v>
      </c>
      <c r="CA18" s="201">
        <v>1</v>
      </c>
      <c r="CB18" s="201">
        <v>7</v>
      </c>
      <c r="CZ18" s="168">
        <v>0</v>
      </c>
    </row>
    <row r="19" spans="1:104" ht="12.75">
      <c r="A19" s="195">
        <v>10</v>
      </c>
      <c r="B19" s="196" t="s">
        <v>104</v>
      </c>
      <c r="C19" s="197" t="s">
        <v>105</v>
      </c>
      <c r="D19" s="198" t="s">
        <v>99</v>
      </c>
      <c r="E19" s="199">
        <v>1</v>
      </c>
      <c r="F19" s="199">
        <v>0</v>
      </c>
      <c r="G19" s="200">
        <f>E19*F19</f>
        <v>0</v>
      </c>
      <c r="O19" s="194">
        <v>2</v>
      </c>
      <c r="AA19" s="168">
        <v>1</v>
      </c>
      <c r="AB19" s="168">
        <v>7</v>
      </c>
      <c r="AC19" s="168">
        <v>7</v>
      </c>
      <c r="AZ19" s="168">
        <v>2</v>
      </c>
      <c r="BA19" s="168">
        <f>IF(AZ19=1,G19,0)</f>
        <v>0</v>
      </c>
      <c r="BB19" s="168">
        <f>IF(AZ19=2,G19,0)</f>
        <v>0</v>
      </c>
      <c r="BC19" s="168">
        <f>IF(AZ19=3,G19,0)</f>
        <v>0</v>
      </c>
      <c r="BD19" s="168">
        <f>IF(AZ19=4,G19,0)</f>
        <v>0</v>
      </c>
      <c r="BE19" s="168">
        <f>IF(AZ19=5,G19,0)</f>
        <v>0</v>
      </c>
      <c r="CA19" s="201">
        <v>1</v>
      </c>
      <c r="CB19" s="201">
        <v>7</v>
      </c>
      <c r="CZ19" s="168">
        <v>0</v>
      </c>
    </row>
    <row r="20" spans="1:104" ht="12.75">
      <c r="A20" s="195">
        <v>11</v>
      </c>
      <c r="B20" s="196" t="s">
        <v>106</v>
      </c>
      <c r="C20" s="197" t="s">
        <v>107</v>
      </c>
      <c r="D20" s="198" t="s">
        <v>99</v>
      </c>
      <c r="E20" s="199">
        <v>1</v>
      </c>
      <c r="F20" s="199">
        <v>0</v>
      </c>
      <c r="G20" s="200">
        <f>E20*F20</f>
        <v>0</v>
      </c>
      <c r="O20" s="194">
        <v>2</v>
      </c>
      <c r="AA20" s="168">
        <v>1</v>
      </c>
      <c r="AB20" s="168">
        <v>7</v>
      </c>
      <c r="AC20" s="168">
        <v>7</v>
      </c>
      <c r="AZ20" s="168">
        <v>2</v>
      </c>
      <c r="BA20" s="168">
        <f>IF(AZ20=1,G20,0)</f>
        <v>0</v>
      </c>
      <c r="BB20" s="168">
        <f>IF(AZ20=2,G20,0)</f>
        <v>0</v>
      </c>
      <c r="BC20" s="168">
        <f>IF(AZ20=3,G20,0)</f>
        <v>0</v>
      </c>
      <c r="BD20" s="168">
        <f>IF(AZ20=4,G20,0)</f>
        <v>0</v>
      </c>
      <c r="BE20" s="168">
        <f>IF(AZ20=5,G20,0)</f>
        <v>0</v>
      </c>
      <c r="CA20" s="201">
        <v>1</v>
      </c>
      <c r="CB20" s="201">
        <v>7</v>
      </c>
      <c r="CZ20" s="168">
        <v>3E-05</v>
      </c>
    </row>
    <row r="21" spans="1:104" ht="12.75">
      <c r="A21" s="195">
        <v>12</v>
      </c>
      <c r="B21" s="196" t="s">
        <v>108</v>
      </c>
      <c r="C21" s="197" t="s">
        <v>109</v>
      </c>
      <c r="D21" s="198" t="s">
        <v>83</v>
      </c>
      <c r="E21" s="199">
        <v>13.5</v>
      </c>
      <c r="F21" s="199">
        <v>0</v>
      </c>
      <c r="G21" s="200">
        <f>E21*F21</f>
        <v>0</v>
      </c>
      <c r="O21" s="194">
        <v>2</v>
      </c>
      <c r="AA21" s="168">
        <v>12</v>
      </c>
      <c r="AB21" s="168">
        <v>1</v>
      </c>
      <c r="AC21" s="168">
        <v>1</v>
      </c>
      <c r="AZ21" s="168">
        <v>2</v>
      </c>
      <c r="BA21" s="168">
        <f>IF(AZ21=1,G21,0)</f>
        <v>0</v>
      </c>
      <c r="BB21" s="168">
        <f>IF(AZ21=2,G21,0)</f>
        <v>0</v>
      </c>
      <c r="BC21" s="168">
        <f>IF(AZ21=3,G21,0)</f>
        <v>0</v>
      </c>
      <c r="BD21" s="168">
        <f>IF(AZ21=4,G21,0)</f>
        <v>0</v>
      </c>
      <c r="BE21" s="168">
        <f>IF(AZ21=5,G21,0)</f>
        <v>0</v>
      </c>
      <c r="CA21" s="201">
        <v>12</v>
      </c>
      <c r="CB21" s="201">
        <v>1</v>
      </c>
      <c r="CZ21" s="168">
        <v>0.002</v>
      </c>
    </row>
    <row r="22" spans="1:104" ht="12.75">
      <c r="A22" s="195">
        <v>13</v>
      </c>
      <c r="B22" s="196" t="s">
        <v>110</v>
      </c>
      <c r="C22" s="197" t="s">
        <v>111</v>
      </c>
      <c r="D22" s="198" t="s">
        <v>83</v>
      </c>
      <c r="E22" s="199">
        <v>13.5</v>
      </c>
      <c r="F22" s="199">
        <v>0</v>
      </c>
      <c r="G22" s="200">
        <f>E22*F22</f>
        <v>0</v>
      </c>
      <c r="O22" s="194">
        <v>2</v>
      </c>
      <c r="AA22" s="168">
        <v>12</v>
      </c>
      <c r="AB22" s="168">
        <v>1</v>
      </c>
      <c r="AC22" s="168">
        <v>2</v>
      </c>
      <c r="AZ22" s="168">
        <v>2</v>
      </c>
      <c r="BA22" s="168">
        <f>IF(AZ22=1,G22,0)</f>
        <v>0</v>
      </c>
      <c r="BB22" s="168">
        <f>IF(AZ22=2,G22,0)</f>
        <v>0</v>
      </c>
      <c r="BC22" s="168">
        <f>IF(AZ22=3,G22,0)</f>
        <v>0</v>
      </c>
      <c r="BD22" s="168">
        <f>IF(AZ22=4,G22,0)</f>
        <v>0</v>
      </c>
      <c r="BE22" s="168">
        <f>IF(AZ22=5,G22,0)</f>
        <v>0</v>
      </c>
      <c r="CA22" s="201">
        <v>12</v>
      </c>
      <c r="CB22" s="201">
        <v>1</v>
      </c>
      <c r="CZ22" s="168">
        <v>0</v>
      </c>
    </row>
    <row r="23" spans="1:104" ht="12.75">
      <c r="A23" s="195">
        <v>14</v>
      </c>
      <c r="B23" s="196" t="s">
        <v>112</v>
      </c>
      <c r="C23" s="197" t="s">
        <v>113</v>
      </c>
      <c r="D23" s="198" t="s">
        <v>99</v>
      </c>
      <c r="E23" s="199">
        <v>1</v>
      </c>
      <c r="F23" s="199">
        <v>0</v>
      </c>
      <c r="G23" s="200">
        <f>E23*F23</f>
        <v>0</v>
      </c>
      <c r="O23" s="194">
        <v>2</v>
      </c>
      <c r="AA23" s="168">
        <v>12</v>
      </c>
      <c r="AB23" s="168">
        <v>1</v>
      </c>
      <c r="AC23" s="168">
        <v>3</v>
      </c>
      <c r="AZ23" s="168">
        <v>2</v>
      </c>
      <c r="BA23" s="168">
        <f>IF(AZ23=1,G23,0)</f>
        <v>0</v>
      </c>
      <c r="BB23" s="168">
        <f>IF(AZ23=2,G23,0)</f>
        <v>0</v>
      </c>
      <c r="BC23" s="168">
        <f>IF(AZ23=3,G23,0)</f>
        <v>0</v>
      </c>
      <c r="BD23" s="168">
        <f>IF(AZ23=4,G23,0)</f>
        <v>0</v>
      </c>
      <c r="BE23" s="168">
        <f>IF(AZ23=5,G23,0)</f>
        <v>0</v>
      </c>
      <c r="CA23" s="201">
        <v>12</v>
      </c>
      <c r="CB23" s="201">
        <v>1</v>
      </c>
      <c r="CZ23" s="168">
        <v>0.001</v>
      </c>
    </row>
    <row r="24" spans="1:104" ht="12.75">
      <c r="A24" s="195">
        <v>15</v>
      </c>
      <c r="B24" s="196" t="s">
        <v>114</v>
      </c>
      <c r="C24" s="197" t="s">
        <v>115</v>
      </c>
      <c r="D24" s="198" t="s">
        <v>99</v>
      </c>
      <c r="E24" s="199">
        <v>1</v>
      </c>
      <c r="F24" s="199">
        <v>0</v>
      </c>
      <c r="G24" s="200">
        <f>E24*F24</f>
        <v>0</v>
      </c>
      <c r="O24" s="194">
        <v>2</v>
      </c>
      <c r="AA24" s="168">
        <v>12</v>
      </c>
      <c r="AB24" s="168">
        <v>1</v>
      </c>
      <c r="AC24" s="168">
        <v>4</v>
      </c>
      <c r="AZ24" s="168">
        <v>2</v>
      </c>
      <c r="BA24" s="168">
        <f>IF(AZ24=1,G24,0)</f>
        <v>0</v>
      </c>
      <c r="BB24" s="168">
        <f>IF(AZ24=2,G24,0)</f>
        <v>0</v>
      </c>
      <c r="BC24" s="168">
        <f>IF(AZ24=3,G24,0)</f>
        <v>0</v>
      </c>
      <c r="BD24" s="168">
        <f>IF(AZ24=4,G24,0)</f>
        <v>0</v>
      </c>
      <c r="BE24" s="168">
        <f>IF(AZ24=5,G24,0)</f>
        <v>0</v>
      </c>
      <c r="CA24" s="201">
        <v>12</v>
      </c>
      <c r="CB24" s="201">
        <v>1</v>
      </c>
      <c r="CZ24" s="168">
        <v>0.001</v>
      </c>
    </row>
    <row r="25" spans="1:104" ht="12.75">
      <c r="A25" s="195">
        <v>16</v>
      </c>
      <c r="B25" s="196" t="s">
        <v>116</v>
      </c>
      <c r="C25" s="197" t="s">
        <v>117</v>
      </c>
      <c r="D25" s="198" t="s">
        <v>99</v>
      </c>
      <c r="E25" s="199">
        <v>1</v>
      </c>
      <c r="F25" s="199">
        <v>0</v>
      </c>
      <c r="G25" s="200">
        <f>E25*F25</f>
        <v>0</v>
      </c>
      <c r="O25" s="194">
        <v>2</v>
      </c>
      <c r="AA25" s="168">
        <v>12</v>
      </c>
      <c r="AB25" s="168">
        <v>1</v>
      </c>
      <c r="AC25" s="168">
        <v>5</v>
      </c>
      <c r="AZ25" s="168">
        <v>2</v>
      </c>
      <c r="BA25" s="168">
        <f>IF(AZ25=1,G25,0)</f>
        <v>0</v>
      </c>
      <c r="BB25" s="168">
        <f>IF(AZ25=2,G25,0)</f>
        <v>0</v>
      </c>
      <c r="BC25" s="168">
        <f>IF(AZ25=3,G25,0)</f>
        <v>0</v>
      </c>
      <c r="BD25" s="168">
        <f>IF(AZ25=4,G25,0)</f>
        <v>0</v>
      </c>
      <c r="BE25" s="168">
        <f>IF(AZ25=5,G25,0)</f>
        <v>0</v>
      </c>
      <c r="CA25" s="201">
        <v>12</v>
      </c>
      <c r="CB25" s="201">
        <v>1</v>
      </c>
      <c r="CZ25" s="168">
        <v>0.001</v>
      </c>
    </row>
    <row r="26" spans="1:104" ht="12.75">
      <c r="A26" s="195">
        <v>17</v>
      </c>
      <c r="B26" s="196" t="s">
        <v>118</v>
      </c>
      <c r="C26" s="197" t="s">
        <v>119</v>
      </c>
      <c r="D26" s="198" t="s">
        <v>99</v>
      </c>
      <c r="E26" s="199">
        <v>1</v>
      </c>
      <c r="F26" s="199">
        <v>0</v>
      </c>
      <c r="G26" s="200">
        <f>E26*F26</f>
        <v>0</v>
      </c>
      <c r="O26" s="194">
        <v>2</v>
      </c>
      <c r="AA26" s="168">
        <v>12</v>
      </c>
      <c r="AB26" s="168">
        <v>1</v>
      </c>
      <c r="AC26" s="168">
        <v>6</v>
      </c>
      <c r="AZ26" s="168">
        <v>2</v>
      </c>
      <c r="BA26" s="168">
        <f>IF(AZ26=1,G26,0)</f>
        <v>0</v>
      </c>
      <c r="BB26" s="168">
        <f>IF(AZ26=2,G26,0)</f>
        <v>0</v>
      </c>
      <c r="BC26" s="168">
        <f>IF(AZ26=3,G26,0)</f>
        <v>0</v>
      </c>
      <c r="BD26" s="168">
        <f>IF(AZ26=4,G26,0)</f>
        <v>0</v>
      </c>
      <c r="BE26" s="168">
        <f>IF(AZ26=5,G26,0)</f>
        <v>0</v>
      </c>
      <c r="CA26" s="201">
        <v>12</v>
      </c>
      <c r="CB26" s="201">
        <v>1</v>
      </c>
      <c r="CZ26" s="168">
        <v>0.001</v>
      </c>
    </row>
    <row r="27" spans="1:104" ht="12.75">
      <c r="A27" s="195">
        <v>18</v>
      </c>
      <c r="B27" s="196" t="s">
        <v>120</v>
      </c>
      <c r="C27" s="197" t="s">
        <v>121</v>
      </c>
      <c r="D27" s="198" t="s">
        <v>99</v>
      </c>
      <c r="E27" s="199">
        <v>2</v>
      </c>
      <c r="F27" s="199">
        <v>0</v>
      </c>
      <c r="G27" s="200">
        <f>E27*F27</f>
        <v>0</v>
      </c>
      <c r="O27" s="194">
        <v>2</v>
      </c>
      <c r="AA27" s="168">
        <v>12</v>
      </c>
      <c r="AB27" s="168">
        <v>1</v>
      </c>
      <c r="AC27" s="168">
        <v>7</v>
      </c>
      <c r="AZ27" s="168">
        <v>2</v>
      </c>
      <c r="BA27" s="168">
        <f>IF(AZ27=1,G27,0)</f>
        <v>0</v>
      </c>
      <c r="BB27" s="168">
        <f>IF(AZ27=2,G27,0)</f>
        <v>0</v>
      </c>
      <c r="BC27" s="168">
        <f>IF(AZ27=3,G27,0)</f>
        <v>0</v>
      </c>
      <c r="BD27" s="168">
        <f>IF(AZ27=4,G27,0)</f>
        <v>0</v>
      </c>
      <c r="BE27" s="168">
        <f>IF(AZ27=5,G27,0)</f>
        <v>0</v>
      </c>
      <c r="CA27" s="201">
        <v>12</v>
      </c>
      <c r="CB27" s="201">
        <v>1</v>
      </c>
      <c r="CZ27" s="168">
        <v>0.001</v>
      </c>
    </row>
    <row r="28" spans="1:57" ht="12.75">
      <c r="A28" s="208"/>
      <c r="B28" s="209" t="s">
        <v>74</v>
      </c>
      <c r="C28" s="210" t="str">
        <f>CONCATENATE(B10," ",C10)</f>
        <v>723 Vnitřní plynovod</v>
      </c>
      <c r="D28" s="211"/>
      <c r="E28" s="212"/>
      <c r="F28" s="213"/>
      <c r="G28" s="214">
        <f>SUM(G10:G27)</f>
        <v>0</v>
      </c>
      <c r="O28" s="194">
        <v>4</v>
      </c>
      <c r="BA28" s="215">
        <f>SUM(BA10:BA27)</f>
        <v>0</v>
      </c>
      <c r="BB28" s="215">
        <f>SUM(BB10:BB27)</f>
        <v>0</v>
      </c>
      <c r="BC28" s="215">
        <f>SUM(BC10:BC27)</f>
        <v>0</v>
      </c>
      <c r="BD28" s="215">
        <f>SUM(BD10:BD27)</f>
        <v>0</v>
      </c>
      <c r="BE28" s="215">
        <f>SUM(BE10:BE27)</f>
        <v>0</v>
      </c>
    </row>
    <row r="29" spans="1:15" ht="12.75">
      <c r="A29" s="187" t="s">
        <v>72</v>
      </c>
      <c r="B29" s="188" t="s">
        <v>122</v>
      </c>
      <c r="C29" s="189" t="s">
        <v>123</v>
      </c>
      <c r="D29" s="190"/>
      <c r="E29" s="191"/>
      <c r="F29" s="191"/>
      <c r="G29" s="192"/>
      <c r="H29" s="193"/>
      <c r="I29" s="193"/>
      <c r="O29" s="194">
        <v>1</v>
      </c>
    </row>
    <row r="30" spans="1:104" ht="12.75">
      <c r="A30" s="195">
        <v>19</v>
      </c>
      <c r="B30" s="196" t="s">
        <v>124</v>
      </c>
      <c r="C30" s="197" t="s">
        <v>125</v>
      </c>
      <c r="D30" s="198" t="s">
        <v>99</v>
      </c>
      <c r="E30" s="199">
        <v>1</v>
      </c>
      <c r="F30" s="199">
        <v>0</v>
      </c>
      <c r="G30" s="200">
        <f>E30*F30</f>
        <v>0</v>
      </c>
      <c r="O30" s="194">
        <v>2</v>
      </c>
      <c r="AA30" s="168">
        <v>12</v>
      </c>
      <c r="AB30" s="168">
        <v>1</v>
      </c>
      <c r="AC30" s="168">
        <v>8</v>
      </c>
      <c r="AZ30" s="168">
        <v>2</v>
      </c>
      <c r="BA30" s="168">
        <f>IF(AZ30=1,G30,0)</f>
        <v>0</v>
      </c>
      <c r="BB30" s="168">
        <f>IF(AZ30=2,G30,0)</f>
        <v>0</v>
      </c>
      <c r="BC30" s="168">
        <f>IF(AZ30=3,G30,0)</f>
        <v>0</v>
      </c>
      <c r="BD30" s="168">
        <f>IF(AZ30=4,G30,0)</f>
        <v>0</v>
      </c>
      <c r="BE30" s="168">
        <f>IF(AZ30=5,G30,0)</f>
        <v>0</v>
      </c>
      <c r="CA30" s="201">
        <v>12</v>
      </c>
      <c r="CB30" s="201">
        <v>1</v>
      </c>
      <c r="CZ30" s="168">
        <v>0.0150000000000006</v>
      </c>
    </row>
    <row r="31" spans="1:104" ht="12.75">
      <c r="A31" s="195">
        <v>20</v>
      </c>
      <c r="B31" s="196" t="s">
        <v>126</v>
      </c>
      <c r="C31" s="197" t="s">
        <v>127</v>
      </c>
      <c r="D31" s="198" t="s">
        <v>128</v>
      </c>
      <c r="E31" s="199">
        <v>1</v>
      </c>
      <c r="F31" s="199">
        <v>0</v>
      </c>
      <c r="G31" s="200">
        <f>E31*F31</f>
        <v>0</v>
      </c>
      <c r="O31" s="194">
        <v>2</v>
      </c>
      <c r="AA31" s="168">
        <v>12</v>
      </c>
      <c r="AB31" s="168">
        <v>1</v>
      </c>
      <c r="AC31" s="168">
        <v>10</v>
      </c>
      <c r="AZ31" s="168">
        <v>2</v>
      </c>
      <c r="BA31" s="168">
        <f>IF(AZ31=1,G31,0)</f>
        <v>0</v>
      </c>
      <c r="BB31" s="168">
        <f>IF(AZ31=2,G31,0)</f>
        <v>0</v>
      </c>
      <c r="BC31" s="168">
        <f>IF(AZ31=3,G31,0)</f>
        <v>0</v>
      </c>
      <c r="BD31" s="168">
        <f>IF(AZ31=4,G31,0)</f>
        <v>0</v>
      </c>
      <c r="BE31" s="168">
        <f>IF(AZ31=5,G31,0)</f>
        <v>0</v>
      </c>
      <c r="CA31" s="201">
        <v>12</v>
      </c>
      <c r="CB31" s="201">
        <v>1</v>
      </c>
      <c r="CZ31" s="168">
        <v>0</v>
      </c>
    </row>
    <row r="32" spans="1:104" ht="12.75">
      <c r="A32" s="195">
        <v>21</v>
      </c>
      <c r="B32" s="196" t="s">
        <v>129</v>
      </c>
      <c r="C32" s="197" t="s">
        <v>130</v>
      </c>
      <c r="D32" s="198" t="s">
        <v>131</v>
      </c>
      <c r="E32" s="199">
        <v>3</v>
      </c>
      <c r="F32" s="199">
        <v>0</v>
      </c>
      <c r="G32" s="200">
        <f>E32*F32</f>
        <v>0</v>
      </c>
      <c r="O32" s="194">
        <v>2</v>
      </c>
      <c r="AA32" s="168">
        <v>10</v>
      </c>
      <c r="AB32" s="168">
        <v>0</v>
      </c>
      <c r="AC32" s="168">
        <v>8</v>
      </c>
      <c r="AZ32" s="168">
        <v>5</v>
      </c>
      <c r="BA32" s="168">
        <f>IF(AZ32=1,G32,0)</f>
        <v>0</v>
      </c>
      <c r="BB32" s="168">
        <f>IF(AZ32=2,G32,0)</f>
        <v>0</v>
      </c>
      <c r="BC32" s="168">
        <f>IF(AZ32=3,G32,0)</f>
        <v>0</v>
      </c>
      <c r="BD32" s="168">
        <f>IF(AZ32=4,G32,0)</f>
        <v>0</v>
      </c>
      <c r="BE32" s="168">
        <f>IF(AZ32=5,G32,0)</f>
        <v>0</v>
      </c>
      <c r="CA32" s="201">
        <v>10</v>
      </c>
      <c r="CB32" s="201">
        <v>0</v>
      </c>
      <c r="CZ32" s="168">
        <v>0</v>
      </c>
    </row>
    <row r="33" spans="1:57" ht="12.75">
      <c r="A33" s="208"/>
      <c r="B33" s="209" t="s">
        <v>74</v>
      </c>
      <c r="C33" s="210" t="str">
        <f>CONCATENATE(B29," ",C29)</f>
        <v>731 Kotelny</v>
      </c>
      <c r="D33" s="211"/>
      <c r="E33" s="212"/>
      <c r="F33" s="213"/>
      <c r="G33" s="214">
        <f>SUM(G29:G32)</f>
        <v>0</v>
      </c>
      <c r="O33" s="194">
        <v>4</v>
      </c>
      <c r="BA33" s="215">
        <f>SUM(BA29:BA32)</f>
        <v>0</v>
      </c>
      <c r="BB33" s="215">
        <f>SUM(BB29:BB32)</f>
        <v>0</v>
      </c>
      <c r="BC33" s="215">
        <f>SUM(BC29:BC32)</f>
        <v>0</v>
      </c>
      <c r="BD33" s="215">
        <f>SUM(BD29:BD32)</f>
        <v>0</v>
      </c>
      <c r="BE33" s="215">
        <f>SUM(BE29:BE32)</f>
        <v>0</v>
      </c>
    </row>
    <row r="34" spans="1:15" ht="12.75">
      <c r="A34" s="187" t="s">
        <v>72</v>
      </c>
      <c r="B34" s="188" t="s">
        <v>132</v>
      </c>
      <c r="C34" s="189" t="s">
        <v>133</v>
      </c>
      <c r="D34" s="190"/>
      <c r="E34" s="191"/>
      <c r="F34" s="191"/>
      <c r="G34" s="192"/>
      <c r="H34" s="193"/>
      <c r="I34" s="193"/>
      <c r="O34" s="194">
        <v>1</v>
      </c>
    </row>
    <row r="35" spans="1:104" ht="12.75">
      <c r="A35" s="195">
        <v>22</v>
      </c>
      <c r="B35" s="196" t="s">
        <v>134</v>
      </c>
      <c r="C35" s="197" t="s">
        <v>135</v>
      </c>
      <c r="D35" s="198" t="s">
        <v>99</v>
      </c>
      <c r="E35" s="199">
        <v>1</v>
      </c>
      <c r="F35" s="199">
        <v>0</v>
      </c>
      <c r="G35" s="200">
        <f>E35*F35</f>
        <v>0</v>
      </c>
      <c r="O35" s="194">
        <v>2</v>
      </c>
      <c r="AA35" s="168">
        <v>12</v>
      </c>
      <c r="AB35" s="168">
        <v>1</v>
      </c>
      <c r="AC35" s="168">
        <v>11</v>
      </c>
      <c r="AZ35" s="168">
        <v>2</v>
      </c>
      <c r="BA35" s="168">
        <f>IF(AZ35=1,G35,0)</f>
        <v>0</v>
      </c>
      <c r="BB35" s="168">
        <f>IF(AZ35=2,G35,0)</f>
        <v>0</v>
      </c>
      <c r="BC35" s="168">
        <f>IF(AZ35=3,G35,0)</f>
        <v>0</v>
      </c>
      <c r="BD35" s="168">
        <f>IF(AZ35=4,G35,0)</f>
        <v>0</v>
      </c>
      <c r="BE35" s="168">
        <f>IF(AZ35=5,G35,0)</f>
        <v>0</v>
      </c>
      <c r="CA35" s="201">
        <v>12</v>
      </c>
      <c r="CB35" s="201">
        <v>1</v>
      </c>
      <c r="CZ35" s="168">
        <v>0.001</v>
      </c>
    </row>
    <row r="36" spans="1:57" ht="12.75">
      <c r="A36" s="208"/>
      <c r="B36" s="209" t="s">
        <v>74</v>
      </c>
      <c r="C36" s="210" t="str">
        <f>CONCATENATE(B34," ",C34)</f>
        <v>732 Strojovny</v>
      </c>
      <c r="D36" s="211"/>
      <c r="E36" s="212"/>
      <c r="F36" s="213"/>
      <c r="G36" s="214">
        <f>SUM(G34:G35)</f>
        <v>0</v>
      </c>
      <c r="O36" s="194">
        <v>4</v>
      </c>
      <c r="BA36" s="215">
        <f>SUM(BA34:BA35)</f>
        <v>0</v>
      </c>
      <c r="BB36" s="215">
        <f>SUM(BB34:BB35)</f>
        <v>0</v>
      </c>
      <c r="BC36" s="215">
        <f>SUM(BC34:BC35)</f>
        <v>0</v>
      </c>
      <c r="BD36" s="215">
        <f>SUM(BD34:BD35)</f>
        <v>0</v>
      </c>
      <c r="BE36" s="215">
        <f>SUM(BE34:BE35)</f>
        <v>0</v>
      </c>
    </row>
    <row r="37" spans="1:15" ht="12.75">
      <c r="A37" s="187" t="s">
        <v>72</v>
      </c>
      <c r="B37" s="188" t="s">
        <v>136</v>
      </c>
      <c r="C37" s="189" t="s">
        <v>137</v>
      </c>
      <c r="D37" s="190"/>
      <c r="E37" s="191"/>
      <c r="F37" s="191"/>
      <c r="G37" s="192"/>
      <c r="H37" s="193"/>
      <c r="I37" s="193"/>
      <c r="O37" s="194">
        <v>1</v>
      </c>
    </row>
    <row r="38" spans="1:104" ht="12.75">
      <c r="A38" s="195">
        <v>23</v>
      </c>
      <c r="B38" s="196" t="s">
        <v>138</v>
      </c>
      <c r="C38" s="197" t="s">
        <v>139</v>
      </c>
      <c r="D38" s="198" t="s">
        <v>83</v>
      </c>
      <c r="E38" s="199">
        <v>86</v>
      </c>
      <c r="F38" s="199">
        <v>0</v>
      </c>
      <c r="G38" s="200">
        <f>E38*F38</f>
        <v>0</v>
      </c>
      <c r="O38" s="194">
        <v>2</v>
      </c>
      <c r="AA38" s="168">
        <v>1</v>
      </c>
      <c r="AB38" s="168">
        <v>7</v>
      </c>
      <c r="AC38" s="168">
        <v>7</v>
      </c>
      <c r="AZ38" s="168">
        <v>2</v>
      </c>
      <c r="BA38" s="168">
        <f>IF(AZ38=1,G38,0)</f>
        <v>0</v>
      </c>
      <c r="BB38" s="168">
        <f>IF(AZ38=2,G38,0)</f>
        <v>0</v>
      </c>
      <c r="BC38" s="168">
        <f>IF(AZ38=3,G38,0)</f>
        <v>0</v>
      </c>
      <c r="BD38" s="168">
        <f>IF(AZ38=4,G38,0)</f>
        <v>0</v>
      </c>
      <c r="BE38" s="168">
        <f>IF(AZ38=5,G38,0)</f>
        <v>0</v>
      </c>
      <c r="CA38" s="201">
        <v>1</v>
      </c>
      <c r="CB38" s="201">
        <v>7</v>
      </c>
      <c r="CZ38" s="168">
        <v>0.00623999999999825</v>
      </c>
    </row>
    <row r="39" spans="1:15" ht="12.75">
      <c r="A39" s="202"/>
      <c r="B39" s="203"/>
      <c r="C39" s="204" t="s">
        <v>140</v>
      </c>
      <c r="D39" s="205"/>
      <c r="E39" s="205"/>
      <c r="F39" s="205"/>
      <c r="G39" s="206"/>
      <c r="L39" s="207" t="s">
        <v>140</v>
      </c>
      <c r="O39" s="194">
        <v>3</v>
      </c>
    </row>
    <row r="40" spans="1:104" ht="12.75">
      <c r="A40" s="195">
        <v>24</v>
      </c>
      <c r="B40" s="196" t="s">
        <v>141</v>
      </c>
      <c r="C40" s="197" t="s">
        <v>142</v>
      </c>
      <c r="D40" s="198" t="s">
        <v>83</v>
      </c>
      <c r="E40" s="199">
        <v>8</v>
      </c>
      <c r="F40" s="199">
        <v>0</v>
      </c>
      <c r="G40" s="200">
        <f>E40*F40</f>
        <v>0</v>
      </c>
      <c r="O40" s="194">
        <v>2</v>
      </c>
      <c r="AA40" s="168">
        <v>1</v>
      </c>
      <c r="AB40" s="168">
        <v>7</v>
      </c>
      <c r="AC40" s="168">
        <v>7</v>
      </c>
      <c r="AZ40" s="168">
        <v>2</v>
      </c>
      <c r="BA40" s="168">
        <f>IF(AZ40=1,G40,0)</f>
        <v>0</v>
      </c>
      <c r="BB40" s="168">
        <f>IF(AZ40=2,G40,0)</f>
        <v>0</v>
      </c>
      <c r="BC40" s="168">
        <f>IF(AZ40=3,G40,0)</f>
        <v>0</v>
      </c>
      <c r="BD40" s="168">
        <f>IF(AZ40=4,G40,0)</f>
        <v>0</v>
      </c>
      <c r="BE40" s="168">
        <f>IF(AZ40=5,G40,0)</f>
        <v>0</v>
      </c>
      <c r="CA40" s="201">
        <v>1</v>
      </c>
      <c r="CB40" s="201">
        <v>7</v>
      </c>
      <c r="CZ40" s="168">
        <v>0.00646266</v>
      </c>
    </row>
    <row r="41" spans="1:104" ht="12.75">
      <c r="A41" s="195">
        <v>25</v>
      </c>
      <c r="B41" s="196" t="s">
        <v>143</v>
      </c>
      <c r="C41" s="197" t="s">
        <v>144</v>
      </c>
      <c r="D41" s="198" t="s">
        <v>83</v>
      </c>
      <c r="E41" s="199">
        <v>3</v>
      </c>
      <c r="F41" s="199">
        <v>0</v>
      </c>
      <c r="G41" s="200">
        <f>E41*F41</f>
        <v>0</v>
      </c>
      <c r="O41" s="194">
        <v>2</v>
      </c>
      <c r="AA41" s="168">
        <v>1</v>
      </c>
      <c r="AB41" s="168">
        <v>7</v>
      </c>
      <c r="AC41" s="168">
        <v>7</v>
      </c>
      <c r="AZ41" s="168">
        <v>2</v>
      </c>
      <c r="BA41" s="168">
        <f>IF(AZ41=1,G41,0)</f>
        <v>0</v>
      </c>
      <c r="BB41" s="168">
        <f>IF(AZ41=2,G41,0)</f>
        <v>0</v>
      </c>
      <c r="BC41" s="168">
        <f>IF(AZ41=3,G41,0)</f>
        <v>0</v>
      </c>
      <c r="BD41" s="168">
        <f>IF(AZ41=4,G41,0)</f>
        <v>0</v>
      </c>
      <c r="BE41" s="168">
        <f>IF(AZ41=5,G41,0)</f>
        <v>0</v>
      </c>
      <c r="CA41" s="201">
        <v>1</v>
      </c>
      <c r="CB41" s="201">
        <v>7</v>
      </c>
      <c r="CZ41" s="168">
        <v>0.00659581</v>
      </c>
    </row>
    <row r="42" spans="1:104" ht="12.75">
      <c r="A42" s="195">
        <v>26</v>
      </c>
      <c r="B42" s="196" t="s">
        <v>145</v>
      </c>
      <c r="C42" s="197" t="s">
        <v>146</v>
      </c>
      <c r="D42" s="198" t="s">
        <v>83</v>
      </c>
      <c r="E42" s="199">
        <v>6</v>
      </c>
      <c r="F42" s="199">
        <v>0</v>
      </c>
      <c r="G42" s="200">
        <f>E42*F42</f>
        <v>0</v>
      </c>
      <c r="O42" s="194">
        <v>2</v>
      </c>
      <c r="AA42" s="168">
        <v>1</v>
      </c>
      <c r="AB42" s="168">
        <v>7</v>
      </c>
      <c r="AC42" s="168">
        <v>7</v>
      </c>
      <c r="AZ42" s="168">
        <v>2</v>
      </c>
      <c r="BA42" s="168">
        <f>IF(AZ42=1,G42,0)</f>
        <v>0</v>
      </c>
      <c r="BB42" s="168">
        <f>IF(AZ42=2,G42,0)</f>
        <v>0</v>
      </c>
      <c r="BC42" s="168">
        <f>IF(AZ42=3,G42,0)</f>
        <v>0</v>
      </c>
      <c r="BD42" s="168">
        <f>IF(AZ42=4,G42,0)</f>
        <v>0</v>
      </c>
      <c r="BE42" s="168">
        <f>IF(AZ42=5,G42,0)</f>
        <v>0</v>
      </c>
      <c r="CA42" s="201">
        <v>1</v>
      </c>
      <c r="CB42" s="201">
        <v>7</v>
      </c>
      <c r="CZ42" s="168">
        <v>0.00670699</v>
      </c>
    </row>
    <row r="43" spans="1:104" ht="12.75">
      <c r="A43" s="195">
        <v>27</v>
      </c>
      <c r="B43" s="196" t="s">
        <v>147</v>
      </c>
      <c r="C43" s="197" t="s">
        <v>148</v>
      </c>
      <c r="D43" s="198" t="s">
        <v>149</v>
      </c>
      <c r="E43" s="199">
        <v>1</v>
      </c>
      <c r="F43" s="199">
        <v>0</v>
      </c>
      <c r="G43" s="200">
        <f>E43*F43</f>
        <v>0</v>
      </c>
      <c r="O43" s="194">
        <v>2</v>
      </c>
      <c r="AA43" s="168">
        <v>12</v>
      </c>
      <c r="AB43" s="168">
        <v>0</v>
      </c>
      <c r="AC43" s="168">
        <v>40</v>
      </c>
      <c r="AZ43" s="168">
        <v>2</v>
      </c>
      <c r="BA43" s="168">
        <f>IF(AZ43=1,G43,0)</f>
        <v>0</v>
      </c>
      <c r="BB43" s="168">
        <f>IF(AZ43=2,G43,0)</f>
        <v>0</v>
      </c>
      <c r="BC43" s="168">
        <f>IF(AZ43=3,G43,0)</f>
        <v>0</v>
      </c>
      <c r="BD43" s="168">
        <f>IF(AZ43=4,G43,0)</f>
        <v>0</v>
      </c>
      <c r="BE43" s="168">
        <f>IF(AZ43=5,G43,0)</f>
        <v>0</v>
      </c>
      <c r="CA43" s="201">
        <v>12</v>
      </c>
      <c r="CB43" s="201">
        <v>0</v>
      </c>
      <c r="CZ43" s="168">
        <v>0</v>
      </c>
    </row>
    <row r="44" spans="1:104" ht="12.75">
      <c r="A44" s="195">
        <v>28</v>
      </c>
      <c r="B44" s="196" t="s">
        <v>150</v>
      </c>
      <c r="C44" s="197" t="s">
        <v>151</v>
      </c>
      <c r="D44" s="198" t="s">
        <v>149</v>
      </c>
      <c r="E44" s="199">
        <v>1</v>
      </c>
      <c r="F44" s="199">
        <v>0</v>
      </c>
      <c r="G44" s="200">
        <f>E44*F44</f>
        <v>0</v>
      </c>
      <c r="O44" s="194">
        <v>2</v>
      </c>
      <c r="AA44" s="168">
        <v>12</v>
      </c>
      <c r="AB44" s="168">
        <v>0</v>
      </c>
      <c r="AC44" s="168">
        <v>41</v>
      </c>
      <c r="AZ44" s="168">
        <v>2</v>
      </c>
      <c r="BA44" s="168">
        <f>IF(AZ44=1,G44,0)</f>
        <v>0</v>
      </c>
      <c r="BB44" s="168">
        <f>IF(AZ44=2,G44,0)</f>
        <v>0</v>
      </c>
      <c r="BC44" s="168">
        <f>IF(AZ44=3,G44,0)</f>
        <v>0</v>
      </c>
      <c r="BD44" s="168">
        <f>IF(AZ44=4,G44,0)</f>
        <v>0</v>
      </c>
      <c r="BE44" s="168">
        <f>IF(AZ44=5,G44,0)</f>
        <v>0</v>
      </c>
      <c r="CA44" s="201">
        <v>12</v>
      </c>
      <c r="CB44" s="201">
        <v>0</v>
      </c>
      <c r="CZ44" s="168">
        <v>0</v>
      </c>
    </row>
    <row r="45" spans="1:104" ht="20.25">
      <c r="A45" s="195">
        <v>29</v>
      </c>
      <c r="B45" s="196" t="s">
        <v>152</v>
      </c>
      <c r="C45" s="197" t="s">
        <v>153</v>
      </c>
      <c r="D45" s="198" t="s">
        <v>131</v>
      </c>
      <c r="E45" s="199">
        <v>56</v>
      </c>
      <c r="F45" s="199">
        <v>0</v>
      </c>
      <c r="G45" s="200">
        <f>E45*F45</f>
        <v>0</v>
      </c>
      <c r="O45" s="194">
        <v>2</v>
      </c>
      <c r="AA45" s="168">
        <v>10</v>
      </c>
      <c r="AB45" s="168">
        <v>0</v>
      </c>
      <c r="AC45" s="168">
        <v>8</v>
      </c>
      <c r="AZ45" s="168">
        <v>5</v>
      </c>
      <c r="BA45" s="168">
        <f>IF(AZ45=1,G45,0)</f>
        <v>0</v>
      </c>
      <c r="BB45" s="168">
        <f>IF(AZ45=2,G45,0)</f>
        <v>0</v>
      </c>
      <c r="BC45" s="168">
        <f>IF(AZ45=3,G45,0)</f>
        <v>0</v>
      </c>
      <c r="BD45" s="168">
        <f>IF(AZ45=4,G45,0)</f>
        <v>0</v>
      </c>
      <c r="BE45" s="168">
        <f>IF(AZ45=5,G45,0)</f>
        <v>0</v>
      </c>
      <c r="CA45" s="201">
        <v>10</v>
      </c>
      <c r="CB45" s="201">
        <v>0</v>
      </c>
      <c r="CZ45" s="168">
        <v>0</v>
      </c>
    </row>
    <row r="46" spans="1:104" ht="12.75">
      <c r="A46" s="195">
        <v>30</v>
      </c>
      <c r="B46" s="196" t="s">
        <v>154</v>
      </c>
      <c r="C46" s="197" t="s">
        <v>155</v>
      </c>
      <c r="D46" s="198" t="s">
        <v>131</v>
      </c>
      <c r="E46" s="199">
        <v>8</v>
      </c>
      <c r="F46" s="199">
        <v>0</v>
      </c>
      <c r="G46" s="200">
        <f>E46*F46</f>
        <v>0</v>
      </c>
      <c r="O46" s="194">
        <v>2</v>
      </c>
      <c r="AA46" s="168">
        <v>10</v>
      </c>
      <c r="AB46" s="168">
        <v>0</v>
      </c>
      <c r="AC46" s="168">
        <v>8</v>
      </c>
      <c r="AZ46" s="168">
        <v>5</v>
      </c>
      <c r="BA46" s="168">
        <f>IF(AZ46=1,G46,0)</f>
        <v>0</v>
      </c>
      <c r="BB46" s="168">
        <f>IF(AZ46=2,G46,0)</f>
        <v>0</v>
      </c>
      <c r="BC46" s="168">
        <f>IF(AZ46=3,G46,0)</f>
        <v>0</v>
      </c>
      <c r="BD46" s="168">
        <f>IF(AZ46=4,G46,0)</f>
        <v>0</v>
      </c>
      <c r="BE46" s="168">
        <f>IF(AZ46=5,G46,0)</f>
        <v>0</v>
      </c>
      <c r="CA46" s="201">
        <v>10</v>
      </c>
      <c r="CB46" s="201">
        <v>0</v>
      </c>
      <c r="CZ46" s="168">
        <v>0</v>
      </c>
    </row>
    <row r="47" spans="1:57" ht="12.75">
      <c r="A47" s="208"/>
      <c r="B47" s="209" t="s">
        <v>74</v>
      </c>
      <c r="C47" s="210" t="str">
        <f>CONCATENATE(B37," ",C37)</f>
        <v>733 Rozvod potrubí</v>
      </c>
      <c r="D47" s="211"/>
      <c r="E47" s="212"/>
      <c r="F47" s="213"/>
      <c r="G47" s="214">
        <f>SUM(G37:G46)</f>
        <v>0</v>
      </c>
      <c r="O47" s="194">
        <v>4</v>
      </c>
      <c r="BA47" s="215">
        <f>SUM(BA37:BA46)</f>
        <v>0</v>
      </c>
      <c r="BB47" s="215">
        <f>SUM(BB37:BB46)</f>
        <v>0</v>
      </c>
      <c r="BC47" s="215">
        <f>SUM(BC37:BC46)</f>
        <v>0</v>
      </c>
      <c r="BD47" s="215">
        <f>SUM(BD37:BD46)</f>
        <v>0</v>
      </c>
      <c r="BE47" s="215">
        <f>SUM(BE37:BE46)</f>
        <v>0</v>
      </c>
    </row>
    <row r="48" spans="1:15" ht="12.75">
      <c r="A48" s="187" t="s">
        <v>72</v>
      </c>
      <c r="B48" s="188" t="s">
        <v>156</v>
      </c>
      <c r="C48" s="189" t="s">
        <v>157</v>
      </c>
      <c r="D48" s="190"/>
      <c r="E48" s="191"/>
      <c r="F48" s="191"/>
      <c r="G48" s="192"/>
      <c r="H48" s="193"/>
      <c r="I48" s="193"/>
      <c r="O48" s="194">
        <v>1</v>
      </c>
    </row>
    <row r="49" spans="1:104" ht="12.75">
      <c r="A49" s="195">
        <v>31</v>
      </c>
      <c r="B49" s="196" t="s">
        <v>158</v>
      </c>
      <c r="C49" s="197" t="s">
        <v>159</v>
      </c>
      <c r="D49" s="198" t="s">
        <v>99</v>
      </c>
      <c r="E49" s="199">
        <v>13</v>
      </c>
      <c r="F49" s="199">
        <v>0</v>
      </c>
      <c r="G49" s="200">
        <f>E49*F49</f>
        <v>0</v>
      </c>
      <c r="O49" s="194">
        <v>2</v>
      </c>
      <c r="AA49" s="168">
        <v>1</v>
      </c>
      <c r="AB49" s="168">
        <v>7</v>
      </c>
      <c r="AC49" s="168">
        <v>7</v>
      </c>
      <c r="AZ49" s="168">
        <v>2</v>
      </c>
      <c r="BA49" s="168">
        <f>IF(AZ49=1,G49,0)</f>
        <v>0</v>
      </c>
      <c r="BB49" s="168">
        <f>IF(AZ49=2,G49,0)</f>
        <v>0</v>
      </c>
      <c r="BC49" s="168">
        <f>IF(AZ49=3,G49,0)</f>
        <v>0</v>
      </c>
      <c r="BD49" s="168">
        <f>IF(AZ49=4,G49,0)</f>
        <v>0</v>
      </c>
      <c r="BE49" s="168">
        <f>IF(AZ49=5,G49,0)</f>
        <v>0</v>
      </c>
      <c r="CA49" s="201">
        <v>1</v>
      </c>
      <c r="CB49" s="201">
        <v>7</v>
      </c>
      <c r="CZ49" s="168">
        <v>3E-05</v>
      </c>
    </row>
    <row r="50" spans="1:104" ht="12.75">
      <c r="A50" s="195">
        <v>32</v>
      </c>
      <c r="B50" s="196" t="s">
        <v>160</v>
      </c>
      <c r="C50" s="197" t="s">
        <v>161</v>
      </c>
      <c r="D50" s="198" t="s">
        <v>99</v>
      </c>
      <c r="E50" s="199">
        <v>19</v>
      </c>
      <c r="F50" s="199">
        <v>0</v>
      </c>
      <c r="G50" s="200">
        <f>E50*F50</f>
        <v>0</v>
      </c>
      <c r="O50" s="194">
        <v>2</v>
      </c>
      <c r="AA50" s="168">
        <v>1</v>
      </c>
      <c r="AB50" s="168">
        <v>7</v>
      </c>
      <c r="AC50" s="168">
        <v>7</v>
      </c>
      <c r="AZ50" s="168">
        <v>2</v>
      </c>
      <c r="BA50" s="168">
        <f>IF(AZ50=1,G50,0)</f>
        <v>0</v>
      </c>
      <c r="BB50" s="168">
        <f>IF(AZ50=2,G50,0)</f>
        <v>0</v>
      </c>
      <c r="BC50" s="168">
        <f>IF(AZ50=3,G50,0)</f>
        <v>0</v>
      </c>
      <c r="BD50" s="168">
        <f>IF(AZ50=4,G50,0)</f>
        <v>0</v>
      </c>
      <c r="BE50" s="168">
        <f>IF(AZ50=5,G50,0)</f>
        <v>0</v>
      </c>
      <c r="CA50" s="201">
        <v>1</v>
      </c>
      <c r="CB50" s="201">
        <v>7</v>
      </c>
      <c r="CZ50" s="168">
        <v>3E-05</v>
      </c>
    </row>
    <row r="51" spans="1:104" ht="12.75">
      <c r="A51" s="195">
        <v>33</v>
      </c>
      <c r="B51" s="196" t="s">
        <v>162</v>
      </c>
      <c r="C51" s="197" t="s">
        <v>163</v>
      </c>
      <c r="D51" s="198" t="s">
        <v>99</v>
      </c>
      <c r="E51" s="199">
        <v>2</v>
      </c>
      <c r="F51" s="199">
        <v>0</v>
      </c>
      <c r="G51" s="200">
        <f>E51*F51</f>
        <v>0</v>
      </c>
      <c r="O51" s="194">
        <v>2</v>
      </c>
      <c r="AA51" s="168">
        <v>1</v>
      </c>
      <c r="AB51" s="168">
        <v>7</v>
      </c>
      <c r="AC51" s="168">
        <v>7</v>
      </c>
      <c r="AZ51" s="168">
        <v>2</v>
      </c>
      <c r="BA51" s="168">
        <f>IF(AZ51=1,G51,0)</f>
        <v>0</v>
      </c>
      <c r="BB51" s="168">
        <f>IF(AZ51=2,G51,0)</f>
        <v>0</v>
      </c>
      <c r="BC51" s="168">
        <f>IF(AZ51=3,G51,0)</f>
        <v>0</v>
      </c>
      <c r="BD51" s="168">
        <f>IF(AZ51=4,G51,0)</f>
        <v>0</v>
      </c>
      <c r="BE51" s="168">
        <f>IF(AZ51=5,G51,0)</f>
        <v>0</v>
      </c>
      <c r="CA51" s="201">
        <v>1</v>
      </c>
      <c r="CB51" s="201">
        <v>7</v>
      </c>
      <c r="CZ51" s="168">
        <v>3E-05</v>
      </c>
    </row>
    <row r="52" spans="1:104" ht="12.75">
      <c r="A52" s="195">
        <v>34</v>
      </c>
      <c r="B52" s="196" t="s">
        <v>164</v>
      </c>
      <c r="C52" s="197" t="s">
        <v>165</v>
      </c>
      <c r="D52" s="198" t="s">
        <v>99</v>
      </c>
      <c r="E52" s="199">
        <v>1</v>
      </c>
      <c r="F52" s="199">
        <v>0</v>
      </c>
      <c r="G52" s="200">
        <f>E52*F52</f>
        <v>0</v>
      </c>
      <c r="O52" s="194">
        <v>2</v>
      </c>
      <c r="AA52" s="168">
        <v>12</v>
      </c>
      <c r="AB52" s="168">
        <v>1</v>
      </c>
      <c r="AC52" s="168">
        <v>12</v>
      </c>
      <c r="AZ52" s="168">
        <v>2</v>
      </c>
      <c r="BA52" s="168">
        <f>IF(AZ52=1,G52,0)</f>
        <v>0</v>
      </c>
      <c r="BB52" s="168">
        <f>IF(AZ52=2,G52,0)</f>
        <v>0</v>
      </c>
      <c r="BC52" s="168">
        <f>IF(AZ52=3,G52,0)</f>
        <v>0</v>
      </c>
      <c r="BD52" s="168">
        <f>IF(AZ52=4,G52,0)</f>
        <v>0</v>
      </c>
      <c r="BE52" s="168">
        <f>IF(AZ52=5,G52,0)</f>
        <v>0</v>
      </c>
      <c r="CA52" s="201">
        <v>12</v>
      </c>
      <c r="CB52" s="201">
        <v>1</v>
      </c>
      <c r="CZ52" s="168">
        <v>0.001</v>
      </c>
    </row>
    <row r="53" spans="1:104" ht="12.75">
      <c r="A53" s="195">
        <v>35</v>
      </c>
      <c r="B53" s="196" t="s">
        <v>166</v>
      </c>
      <c r="C53" s="197" t="s">
        <v>167</v>
      </c>
      <c r="D53" s="198" t="s">
        <v>99</v>
      </c>
      <c r="E53" s="199">
        <v>2</v>
      </c>
      <c r="F53" s="199">
        <v>0</v>
      </c>
      <c r="G53" s="200">
        <f>E53*F53</f>
        <v>0</v>
      </c>
      <c r="O53" s="194">
        <v>2</v>
      </c>
      <c r="AA53" s="168">
        <v>12</v>
      </c>
      <c r="AB53" s="168">
        <v>1</v>
      </c>
      <c r="AC53" s="168">
        <v>13</v>
      </c>
      <c r="AZ53" s="168">
        <v>2</v>
      </c>
      <c r="BA53" s="168">
        <f>IF(AZ53=1,G53,0)</f>
        <v>0</v>
      </c>
      <c r="BB53" s="168">
        <f>IF(AZ53=2,G53,0)</f>
        <v>0</v>
      </c>
      <c r="BC53" s="168">
        <f>IF(AZ53=3,G53,0)</f>
        <v>0</v>
      </c>
      <c r="BD53" s="168">
        <f>IF(AZ53=4,G53,0)</f>
        <v>0</v>
      </c>
      <c r="BE53" s="168">
        <f>IF(AZ53=5,G53,0)</f>
        <v>0</v>
      </c>
      <c r="CA53" s="201">
        <v>12</v>
      </c>
      <c r="CB53" s="201">
        <v>1</v>
      </c>
      <c r="CZ53" s="168">
        <v>0.001</v>
      </c>
    </row>
    <row r="54" spans="1:57" ht="12.75">
      <c r="A54" s="208"/>
      <c r="B54" s="209" t="s">
        <v>74</v>
      </c>
      <c r="C54" s="210" t="str">
        <f>CONCATENATE(B48," ",C48)</f>
        <v>734 Armatury</v>
      </c>
      <c r="D54" s="211"/>
      <c r="E54" s="212"/>
      <c r="F54" s="213"/>
      <c r="G54" s="214">
        <f>SUM(G48:G53)</f>
        <v>0</v>
      </c>
      <c r="O54" s="194">
        <v>4</v>
      </c>
      <c r="BA54" s="215">
        <f>SUM(BA48:BA53)</f>
        <v>0</v>
      </c>
      <c r="BB54" s="215">
        <f>SUM(BB48:BB53)</f>
        <v>0</v>
      </c>
      <c r="BC54" s="215">
        <f>SUM(BC48:BC53)</f>
        <v>0</v>
      </c>
      <c r="BD54" s="215">
        <f>SUM(BD48:BD53)</f>
        <v>0</v>
      </c>
      <c r="BE54" s="215">
        <f>SUM(BE48:BE53)</f>
        <v>0</v>
      </c>
    </row>
    <row r="55" spans="1:15" ht="12.75">
      <c r="A55" s="187" t="s">
        <v>72</v>
      </c>
      <c r="B55" s="188" t="s">
        <v>168</v>
      </c>
      <c r="C55" s="189" t="s">
        <v>169</v>
      </c>
      <c r="D55" s="190"/>
      <c r="E55" s="191"/>
      <c r="F55" s="191"/>
      <c r="G55" s="192"/>
      <c r="H55" s="193"/>
      <c r="I55" s="193"/>
      <c r="O55" s="194">
        <v>1</v>
      </c>
    </row>
    <row r="56" spans="1:104" ht="12.75">
      <c r="A56" s="195">
        <v>36</v>
      </c>
      <c r="B56" s="196" t="s">
        <v>170</v>
      </c>
      <c r="C56" s="197" t="s">
        <v>171</v>
      </c>
      <c r="D56" s="198" t="s">
        <v>99</v>
      </c>
      <c r="E56" s="199">
        <v>5</v>
      </c>
      <c r="F56" s="199">
        <v>0</v>
      </c>
      <c r="G56" s="200">
        <f>E56*F56</f>
        <v>0</v>
      </c>
      <c r="O56" s="194">
        <v>2</v>
      </c>
      <c r="AA56" s="168">
        <v>1</v>
      </c>
      <c r="AB56" s="168">
        <v>7</v>
      </c>
      <c r="AC56" s="168">
        <v>7</v>
      </c>
      <c r="AZ56" s="168">
        <v>2</v>
      </c>
      <c r="BA56" s="168">
        <f>IF(AZ56=1,G56,0)</f>
        <v>0</v>
      </c>
      <c r="BB56" s="168">
        <f>IF(AZ56=2,G56,0)</f>
        <v>0</v>
      </c>
      <c r="BC56" s="168">
        <f>IF(AZ56=3,G56,0)</f>
        <v>0</v>
      </c>
      <c r="BD56" s="168">
        <f>IF(AZ56=4,G56,0)</f>
        <v>0</v>
      </c>
      <c r="BE56" s="168">
        <f>IF(AZ56=5,G56,0)</f>
        <v>0</v>
      </c>
      <c r="CA56" s="201">
        <v>1</v>
      </c>
      <c r="CB56" s="201">
        <v>7</v>
      </c>
      <c r="CZ56" s="168">
        <v>0.00013</v>
      </c>
    </row>
    <row r="57" spans="1:104" ht="12.75">
      <c r="A57" s="195">
        <v>37</v>
      </c>
      <c r="B57" s="196" t="s">
        <v>172</v>
      </c>
      <c r="C57" s="197" t="s">
        <v>173</v>
      </c>
      <c r="D57" s="198" t="s">
        <v>99</v>
      </c>
      <c r="E57" s="199">
        <v>1</v>
      </c>
      <c r="F57" s="199">
        <v>0</v>
      </c>
      <c r="G57" s="200">
        <f>E57*F57</f>
        <v>0</v>
      </c>
      <c r="O57" s="194">
        <v>2</v>
      </c>
      <c r="AA57" s="168">
        <v>1</v>
      </c>
      <c r="AB57" s="168">
        <v>7</v>
      </c>
      <c r="AC57" s="168">
        <v>7</v>
      </c>
      <c r="AZ57" s="168">
        <v>2</v>
      </c>
      <c r="BA57" s="168">
        <f>IF(AZ57=1,G57,0)</f>
        <v>0</v>
      </c>
      <c r="BB57" s="168">
        <f>IF(AZ57=2,G57,0)</f>
        <v>0</v>
      </c>
      <c r="BC57" s="168">
        <f>IF(AZ57=3,G57,0)</f>
        <v>0</v>
      </c>
      <c r="BD57" s="168">
        <f>IF(AZ57=4,G57,0)</f>
        <v>0</v>
      </c>
      <c r="BE57" s="168">
        <f>IF(AZ57=5,G57,0)</f>
        <v>0</v>
      </c>
      <c r="CA57" s="201">
        <v>1</v>
      </c>
      <c r="CB57" s="201">
        <v>7</v>
      </c>
      <c r="CZ57" s="168">
        <v>0.00013</v>
      </c>
    </row>
    <row r="58" spans="1:104" ht="12.75">
      <c r="A58" s="195">
        <v>38</v>
      </c>
      <c r="B58" s="196" t="s">
        <v>174</v>
      </c>
      <c r="C58" s="197" t="s">
        <v>175</v>
      </c>
      <c r="D58" s="198" t="s">
        <v>99</v>
      </c>
      <c r="E58" s="199">
        <v>13</v>
      </c>
      <c r="F58" s="199">
        <v>0</v>
      </c>
      <c r="G58" s="200">
        <f>E58*F58</f>
        <v>0</v>
      </c>
      <c r="O58" s="194">
        <v>2</v>
      </c>
      <c r="AA58" s="168">
        <v>1</v>
      </c>
      <c r="AB58" s="168">
        <v>7</v>
      </c>
      <c r="AC58" s="168">
        <v>7</v>
      </c>
      <c r="AZ58" s="168">
        <v>2</v>
      </c>
      <c r="BA58" s="168">
        <f>IF(AZ58=1,G58,0)</f>
        <v>0</v>
      </c>
      <c r="BB58" s="168">
        <f>IF(AZ58=2,G58,0)</f>
        <v>0</v>
      </c>
      <c r="BC58" s="168">
        <f>IF(AZ58=3,G58,0)</f>
        <v>0</v>
      </c>
      <c r="BD58" s="168">
        <f>IF(AZ58=4,G58,0)</f>
        <v>0</v>
      </c>
      <c r="BE58" s="168">
        <f>IF(AZ58=5,G58,0)</f>
        <v>0</v>
      </c>
      <c r="CA58" s="201">
        <v>1</v>
      </c>
      <c r="CB58" s="201">
        <v>7</v>
      </c>
      <c r="CZ58" s="168">
        <v>0</v>
      </c>
    </row>
    <row r="59" spans="1:104" ht="12.75">
      <c r="A59" s="195">
        <v>39</v>
      </c>
      <c r="B59" s="196" t="s">
        <v>176</v>
      </c>
      <c r="C59" s="197" t="s">
        <v>177</v>
      </c>
      <c r="D59" s="198" t="s">
        <v>99</v>
      </c>
      <c r="E59" s="199">
        <v>1</v>
      </c>
      <c r="F59" s="199">
        <v>0</v>
      </c>
      <c r="G59" s="200">
        <f>E59*F59</f>
        <v>0</v>
      </c>
      <c r="O59" s="194">
        <v>2</v>
      </c>
      <c r="AA59" s="168">
        <v>3</v>
      </c>
      <c r="AB59" s="168">
        <v>7</v>
      </c>
      <c r="AC59" s="168" t="s">
        <v>176</v>
      </c>
      <c r="AZ59" s="168">
        <v>2</v>
      </c>
      <c r="BA59" s="168">
        <f>IF(AZ59=1,G59,0)</f>
        <v>0</v>
      </c>
      <c r="BB59" s="168">
        <f>IF(AZ59=2,G59,0)</f>
        <v>0</v>
      </c>
      <c r="BC59" s="168">
        <f>IF(AZ59=3,G59,0)</f>
        <v>0</v>
      </c>
      <c r="BD59" s="168">
        <f>IF(AZ59=4,G59,0)</f>
        <v>0</v>
      </c>
      <c r="BE59" s="168">
        <f>IF(AZ59=5,G59,0)</f>
        <v>0</v>
      </c>
      <c r="CA59" s="201">
        <v>3</v>
      </c>
      <c r="CB59" s="201">
        <v>7</v>
      </c>
      <c r="CZ59" s="168">
        <v>0.0241</v>
      </c>
    </row>
    <row r="60" spans="1:104" ht="12.75">
      <c r="A60" s="195">
        <v>40</v>
      </c>
      <c r="B60" s="196" t="s">
        <v>178</v>
      </c>
      <c r="C60" s="197" t="s">
        <v>179</v>
      </c>
      <c r="D60" s="198" t="s">
        <v>99</v>
      </c>
      <c r="E60" s="199">
        <v>5</v>
      </c>
      <c r="F60" s="199">
        <v>0</v>
      </c>
      <c r="G60" s="200">
        <f>E60*F60</f>
        <v>0</v>
      </c>
      <c r="O60" s="194">
        <v>2</v>
      </c>
      <c r="AA60" s="168">
        <v>3</v>
      </c>
      <c r="AB60" s="168">
        <v>7</v>
      </c>
      <c r="AC60" s="168">
        <v>48454368</v>
      </c>
      <c r="AZ60" s="168">
        <v>2</v>
      </c>
      <c r="BA60" s="168">
        <f>IF(AZ60=1,G60,0)</f>
        <v>0</v>
      </c>
      <c r="BB60" s="168">
        <f>IF(AZ60=2,G60,0)</f>
        <v>0</v>
      </c>
      <c r="BC60" s="168">
        <f>IF(AZ60=3,G60,0)</f>
        <v>0</v>
      </c>
      <c r="BD60" s="168">
        <f>IF(AZ60=4,G60,0)</f>
        <v>0</v>
      </c>
      <c r="BE60" s="168">
        <f>IF(AZ60=5,G60,0)</f>
        <v>0</v>
      </c>
      <c r="CA60" s="201">
        <v>3</v>
      </c>
      <c r="CB60" s="201">
        <v>7</v>
      </c>
      <c r="CZ60" s="168">
        <v>0.03295</v>
      </c>
    </row>
    <row r="61" spans="1:104" ht="12.75">
      <c r="A61" s="195">
        <v>41</v>
      </c>
      <c r="B61" s="196" t="s">
        <v>180</v>
      </c>
      <c r="C61" s="197" t="s">
        <v>181</v>
      </c>
      <c r="D61" s="198" t="s">
        <v>182</v>
      </c>
      <c r="E61" s="199">
        <v>0.18963</v>
      </c>
      <c r="F61" s="199">
        <v>0</v>
      </c>
      <c r="G61" s="200">
        <f>E61*F61</f>
        <v>0</v>
      </c>
      <c r="O61" s="194">
        <v>2</v>
      </c>
      <c r="AA61" s="168">
        <v>7</v>
      </c>
      <c r="AB61" s="168">
        <v>1001</v>
      </c>
      <c r="AC61" s="168">
        <v>5</v>
      </c>
      <c r="AZ61" s="168">
        <v>2</v>
      </c>
      <c r="BA61" s="168">
        <f>IF(AZ61=1,G61,0)</f>
        <v>0</v>
      </c>
      <c r="BB61" s="168">
        <f>IF(AZ61=2,G61,0)</f>
        <v>0</v>
      </c>
      <c r="BC61" s="168">
        <f>IF(AZ61=3,G61,0)</f>
        <v>0</v>
      </c>
      <c r="BD61" s="168">
        <f>IF(AZ61=4,G61,0)</f>
        <v>0</v>
      </c>
      <c r="BE61" s="168">
        <f>IF(AZ61=5,G61,0)</f>
        <v>0</v>
      </c>
      <c r="CA61" s="201">
        <v>7</v>
      </c>
      <c r="CB61" s="201">
        <v>1001</v>
      </c>
      <c r="CZ61" s="168">
        <v>0</v>
      </c>
    </row>
    <row r="62" spans="1:57" ht="12.75">
      <c r="A62" s="208"/>
      <c r="B62" s="209" t="s">
        <v>74</v>
      </c>
      <c r="C62" s="210" t="str">
        <f>CONCATENATE(B55," ",C55)</f>
        <v>735 Otopná tělesa</v>
      </c>
      <c r="D62" s="211"/>
      <c r="E62" s="212"/>
      <c r="F62" s="213"/>
      <c r="G62" s="214">
        <f>SUM(G55:G61)</f>
        <v>0</v>
      </c>
      <c r="O62" s="194">
        <v>4</v>
      </c>
      <c r="BA62" s="215">
        <f>SUM(BA55:BA61)</f>
        <v>0</v>
      </c>
      <c r="BB62" s="215">
        <f>SUM(BB55:BB61)</f>
        <v>0</v>
      </c>
      <c r="BC62" s="215">
        <f>SUM(BC55:BC61)</f>
        <v>0</v>
      </c>
      <c r="BD62" s="215">
        <f>SUM(BD55:BD61)</f>
        <v>0</v>
      </c>
      <c r="BE62" s="215">
        <f>SUM(BE55:BE61)</f>
        <v>0</v>
      </c>
    </row>
    <row r="63" ht="12.75">
      <c r="E63" s="168"/>
    </row>
    <row r="64" ht="12.75">
      <c r="E64" s="168"/>
    </row>
    <row r="65" ht="12.75">
      <c r="E65" s="168"/>
    </row>
    <row r="66" ht="12.75">
      <c r="E66" s="168"/>
    </row>
    <row r="67" ht="12.75">
      <c r="E67" s="168"/>
    </row>
    <row r="68" ht="12.75">
      <c r="E68" s="168"/>
    </row>
    <row r="69" ht="12.75">
      <c r="E69" s="168"/>
    </row>
    <row r="70" ht="12.75">
      <c r="E70" s="168"/>
    </row>
    <row r="71" ht="12.75">
      <c r="E71" s="168"/>
    </row>
    <row r="72" ht="12.75">
      <c r="E72" s="168"/>
    </row>
    <row r="73" ht="12.75">
      <c r="E73" s="168"/>
    </row>
    <row r="74" ht="12.75">
      <c r="E74" s="168"/>
    </row>
    <row r="75" ht="12.75">
      <c r="E75" s="168"/>
    </row>
    <row r="76" ht="12.75">
      <c r="E76" s="168"/>
    </row>
    <row r="77" ht="12.75">
      <c r="E77" s="168"/>
    </row>
    <row r="78" ht="12.75">
      <c r="E78" s="168"/>
    </row>
    <row r="79" ht="12.75">
      <c r="E79" s="168"/>
    </row>
    <row r="80" ht="12.75">
      <c r="E80" s="168"/>
    </row>
    <row r="81" ht="12.75">
      <c r="E81" s="168"/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spans="1:7" ht="12.75">
      <c r="A86" s="216"/>
      <c r="B86" s="216"/>
      <c r="C86" s="216"/>
      <c r="D86" s="216"/>
      <c r="E86" s="216"/>
      <c r="F86" s="216"/>
      <c r="G86" s="216"/>
    </row>
    <row r="87" spans="1:7" ht="12.75">
      <c r="A87" s="216"/>
      <c r="B87" s="216"/>
      <c r="C87" s="216"/>
      <c r="D87" s="216"/>
      <c r="E87" s="216"/>
      <c r="F87" s="216"/>
      <c r="G87" s="216"/>
    </row>
    <row r="88" spans="1:7" ht="12.75">
      <c r="A88" s="216"/>
      <c r="B88" s="216"/>
      <c r="C88" s="216"/>
      <c r="D88" s="216"/>
      <c r="E88" s="216"/>
      <c r="F88" s="216"/>
      <c r="G88" s="216"/>
    </row>
    <row r="89" spans="1:7" ht="12.75">
      <c r="A89" s="216"/>
      <c r="B89" s="216"/>
      <c r="C89" s="216"/>
      <c r="D89" s="216"/>
      <c r="E89" s="216"/>
      <c r="F89" s="216"/>
      <c r="G89" s="216"/>
    </row>
    <row r="90" ht="12.75">
      <c r="E90" s="168"/>
    </row>
    <row r="91" ht="12.75">
      <c r="E91" s="168"/>
    </row>
    <row r="92" ht="12.75">
      <c r="E92" s="168"/>
    </row>
    <row r="93" ht="12.75">
      <c r="E93" s="168"/>
    </row>
    <row r="94" ht="12.75">
      <c r="E94" s="168"/>
    </row>
    <row r="95" ht="12.75">
      <c r="E95" s="168"/>
    </row>
    <row r="96" ht="12.75">
      <c r="E96" s="168"/>
    </row>
    <row r="97" ht="12.75">
      <c r="E97" s="168"/>
    </row>
    <row r="98" ht="12.75">
      <c r="E98" s="168"/>
    </row>
    <row r="99" ht="12.75">
      <c r="E99" s="168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  <row r="104" ht="12.75">
      <c r="E104" s="168"/>
    </row>
    <row r="105" ht="12.75">
      <c r="E105" s="168"/>
    </row>
    <row r="106" ht="12.75">
      <c r="E106" s="168"/>
    </row>
    <row r="107" ht="12.75">
      <c r="E107" s="168"/>
    </row>
    <row r="108" ht="12.75">
      <c r="E108" s="168"/>
    </row>
    <row r="109" ht="12.75">
      <c r="E109" s="168"/>
    </row>
    <row r="110" ht="12.75">
      <c r="E110" s="168"/>
    </row>
    <row r="111" ht="12.75">
      <c r="E111" s="168"/>
    </row>
    <row r="112" ht="12.75">
      <c r="E112" s="168"/>
    </row>
    <row r="113" ht="12.75">
      <c r="E113" s="168"/>
    </row>
    <row r="114" ht="12.75">
      <c r="E114" s="168"/>
    </row>
    <row r="115" ht="12.75">
      <c r="E115" s="168"/>
    </row>
    <row r="116" ht="12.75">
      <c r="E116" s="168"/>
    </row>
    <row r="117" ht="12.75">
      <c r="E117" s="168"/>
    </row>
    <row r="118" ht="12.75">
      <c r="E118" s="168"/>
    </row>
    <row r="119" ht="12.75">
      <c r="E119" s="168"/>
    </row>
    <row r="120" ht="12.75">
      <c r="E120" s="168"/>
    </row>
    <row r="121" spans="1:2" ht="12.75">
      <c r="A121" s="217"/>
      <c r="B121" s="217"/>
    </row>
    <row r="122" spans="1:7" ht="12.75">
      <c r="A122" s="216"/>
      <c r="B122" s="216"/>
      <c r="C122" s="218"/>
      <c r="D122" s="218"/>
      <c r="E122" s="219"/>
      <c r="F122" s="218"/>
      <c r="G122" s="220"/>
    </row>
    <row r="123" spans="1:7" ht="12.75">
      <c r="A123" s="221"/>
      <c r="B123" s="221"/>
      <c r="C123" s="216"/>
      <c r="D123" s="216"/>
      <c r="E123" s="222"/>
      <c r="F123" s="216"/>
      <c r="G123" s="216"/>
    </row>
    <row r="124" spans="1:7" ht="12.75">
      <c r="A124" s="216"/>
      <c r="B124" s="216"/>
      <c r="C124" s="216"/>
      <c r="D124" s="216"/>
      <c r="E124" s="222"/>
      <c r="F124" s="216"/>
      <c r="G124" s="216"/>
    </row>
    <row r="125" spans="1:7" ht="12.75">
      <c r="A125" s="216"/>
      <c r="B125" s="216"/>
      <c r="C125" s="216"/>
      <c r="D125" s="216"/>
      <c r="E125" s="222"/>
      <c r="F125" s="216"/>
      <c r="G125" s="216"/>
    </row>
    <row r="126" spans="1:7" ht="12.75">
      <c r="A126" s="216"/>
      <c r="B126" s="216"/>
      <c r="C126" s="216"/>
      <c r="D126" s="216"/>
      <c r="E126" s="222"/>
      <c r="F126" s="216"/>
      <c r="G126" s="216"/>
    </row>
    <row r="127" spans="1:7" ht="12.75">
      <c r="A127" s="216"/>
      <c r="B127" s="216"/>
      <c r="C127" s="216"/>
      <c r="D127" s="216"/>
      <c r="E127" s="222"/>
      <c r="F127" s="216"/>
      <c r="G127" s="216"/>
    </row>
    <row r="128" spans="1:7" ht="12.75">
      <c r="A128" s="216"/>
      <c r="B128" s="216"/>
      <c r="C128" s="216"/>
      <c r="D128" s="216"/>
      <c r="E128" s="222"/>
      <c r="F128" s="216"/>
      <c r="G128" s="216"/>
    </row>
    <row r="129" spans="1:7" ht="12.75">
      <c r="A129" s="216"/>
      <c r="B129" s="216"/>
      <c r="C129" s="216"/>
      <c r="D129" s="216"/>
      <c r="E129" s="222"/>
      <c r="F129" s="216"/>
      <c r="G129" s="216"/>
    </row>
    <row r="130" spans="1:7" ht="12.75">
      <c r="A130" s="216"/>
      <c r="B130" s="216"/>
      <c r="C130" s="216"/>
      <c r="D130" s="216"/>
      <c r="E130" s="222"/>
      <c r="F130" s="216"/>
      <c r="G130" s="216"/>
    </row>
    <row r="131" spans="1:7" ht="12.75">
      <c r="A131" s="216"/>
      <c r="B131" s="216"/>
      <c r="C131" s="216"/>
      <c r="D131" s="216"/>
      <c r="E131" s="222"/>
      <c r="F131" s="216"/>
      <c r="G131" s="216"/>
    </row>
    <row r="132" spans="1:7" ht="12.75">
      <c r="A132" s="216"/>
      <c r="B132" s="216"/>
      <c r="C132" s="216"/>
      <c r="D132" s="216"/>
      <c r="E132" s="222"/>
      <c r="F132" s="216"/>
      <c r="G132" s="216"/>
    </row>
    <row r="133" spans="1:7" ht="12.75">
      <c r="A133" s="216"/>
      <c r="B133" s="216"/>
      <c r="C133" s="216"/>
      <c r="D133" s="216"/>
      <c r="E133" s="222"/>
      <c r="F133" s="216"/>
      <c r="G133" s="216"/>
    </row>
    <row r="134" spans="1:7" ht="12.75">
      <c r="A134" s="216"/>
      <c r="B134" s="216"/>
      <c r="C134" s="216"/>
      <c r="D134" s="216"/>
      <c r="E134" s="222"/>
      <c r="F134" s="216"/>
      <c r="G134" s="216"/>
    </row>
    <row r="135" spans="1:7" ht="12.75">
      <c r="A135" s="216"/>
      <c r="B135" s="216"/>
      <c r="C135" s="216"/>
      <c r="D135" s="216"/>
      <c r="E135" s="222"/>
      <c r="F135" s="216"/>
      <c r="G135" s="216"/>
    </row>
  </sheetData>
  <mergeCells count="5">
    <mergeCell ref="C39:G39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2001-02-02T11:27:10Z</dcterms:created>
  <dcterms:modified xsi:type="dcterms:W3CDTF">2001-02-02T11:27:30Z</dcterms:modified>
  <cp:category/>
  <cp:version/>
  <cp:contentType/>
  <cp:contentStatus/>
</cp:coreProperties>
</file>