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r\Documents\Rozpočet\Svitávka\Ke kostelu\"/>
    </mc:Choice>
  </mc:AlternateContent>
  <xr:revisionPtr revIDLastSave="0" documentId="8_{67695CD8-0D67-4594-945E-4F6238394702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0 00.1 Naklady" sheetId="12" r:id="rId4"/>
    <sheet name="1 1.1 Pol" sheetId="13" r:id="rId5"/>
    <sheet name="1 1.2 Pol" sheetId="14" r:id="rId6"/>
  </sheets>
  <externalReferences>
    <externalReference r:id="rId7"/>
  </externalReferences>
  <definedNames>
    <definedName name="CelkemDPHVypocet" localSheetId="1">Stavba!$H$46</definedName>
    <definedName name="CenaCelkem">Stavba!$G$29</definedName>
    <definedName name="CenaCelkemBezDPH">Stavba!$G$28</definedName>
    <definedName name="CenaCelkemVypocet" localSheetId="1">Stavba!$I$46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'00 00.1 Naklady'!$1:$7</definedName>
    <definedName name="_xlnm.Print_Titles" localSheetId="4">'1 1.1 Pol'!$1:$7</definedName>
    <definedName name="_xlnm.Print_Titles" localSheetId="5">'1 1.2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'00 00.1 Naklady'!$A$1:$X$32</definedName>
    <definedName name="_xlnm.Print_Area" localSheetId="4">'1 1.1 Pol'!$A$1:$X$275</definedName>
    <definedName name="_xlnm.Print_Area" localSheetId="5">'1 1.2 Pol'!$A$1:$X$35</definedName>
    <definedName name="_xlnm.Print_Area" localSheetId="1">Stavba!$A$1:$J$67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Stavba!$F$46</definedName>
    <definedName name="ZakladDPHZakl">Stavba!$G$25</definedName>
    <definedName name="ZakladDPHZaklVypocet" localSheetId="1">Stavba!$G$46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6" i="1" l="1"/>
  <c r="I65" i="1"/>
  <c r="I64" i="1"/>
  <c r="I63" i="1"/>
  <c r="I62" i="1"/>
  <c r="I61" i="1"/>
  <c r="I60" i="1"/>
  <c r="I59" i="1"/>
  <c r="I58" i="1"/>
  <c r="I57" i="1"/>
  <c r="I56" i="1"/>
  <c r="I67" i="1" s="1"/>
  <c r="J59" i="1" s="1"/>
  <c r="I55" i="1"/>
  <c r="I54" i="1"/>
  <c r="I53" i="1"/>
  <c r="G45" i="1"/>
  <c r="F45" i="1"/>
  <c r="H45" i="1" s="1"/>
  <c r="I45" i="1" s="1"/>
  <c r="G44" i="1"/>
  <c r="F44" i="1"/>
  <c r="G43" i="1"/>
  <c r="F43" i="1"/>
  <c r="G41" i="1"/>
  <c r="F41" i="1"/>
  <c r="G40" i="1"/>
  <c r="F40" i="1"/>
  <c r="G39" i="1"/>
  <c r="F39" i="1"/>
  <c r="G34" i="14"/>
  <c r="G9" i="14"/>
  <c r="G8" i="14" s="1"/>
  <c r="I9" i="14"/>
  <c r="I8" i="14" s="1"/>
  <c r="K9" i="14"/>
  <c r="K8" i="14" s="1"/>
  <c r="M9" i="14"/>
  <c r="O9" i="14"/>
  <c r="O8" i="14" s="1"/>
  <c r="Q9" i="14"/>
  <c r="Q8" i="14" s="1"/>
  <c r="V9" i="14"/>
  <c r="G12" i="14"/>
  <c r="M12" i="14" s="1"/>
  <c r="I12" i="14"/>
  <c r="K12" i="14"/>
  <c r="O12" i="14"/>
  <c r="Q12" i="14"/>
  <c r="V12" i="14"/>
  <c r="V8" i="14" s="1"/>
  <c r="G15" i="14"/>
  <c r="I15" i="14"/>
  <c r="K15" i="14"/>
  <c r="G16" i="14"/>
  <c r="I16" i="14"/>
  <c r="K16" i="14"/>
  <c r="M16" i="14"/>
  <c r="O16" i="14"/>
  <c r="O15" i="14" s="1"/>
  <c r="Q16" i="14"/>
  <c r="Q15" i="14" s="1"/>
  <c r="V16" i="14"/>
  <c r="V15" i="14" s="1"/>
  <c r="G19" i="14"/>
  <c r="M19" i="14" s="1"/>
  <c r="M15" i="14" s="1"/>
  <c r="I19" i="14"/>
  <c r="K19" i="14"/>
  <c r="O19" i="14"/>
  <c r="Q19" i="14"/>
  <c r="V19" i="14"/>
  <c r="G22" i="14"/>
  <c r="I22" i="14"/>
  <c r="K22" i="14"/>
  <c r="M22" i="14"/>
  <c r="O22" i="14"/>
  <c r="V22" i="14"/>
  <c r="G23" i="14"/>
  <c r="I23" i="14"/>
  <c r="K23" i="14"/>
  <c r="M23" i="14"/>
  <c r="O23" i="14"/>
  <c r="Q23" i="14"/>
  <c r="Q22" i="14" s="1"/>
  <c r="V23" i="14"/>
  <c r="I26" i="14"/>
  <c r="K26" i="14"/>
  <c r="O26" i="14"/>
  <c r="G27" i="14"/>
  <c r="I27" i="14"/>
  <c r="K27" i="14"/>
  <c r="M27" i="14"/>
  <c r="M26" i="14" s="1"/>
  <c r="O27" i="14"/>
  <c r="Q27" i="14"/>
  <c r="Q26" i="14" s="1"/>
  <c r="V27" i="14"/>
  <c r="V26" i="14" s="1"/>
  <c r="G30" i="14"/>
  <c r="M30" i="14" s="1"/>
  <c r="I30" i="14"/>
  <c r="K30" i="14"/>
  <c r="O30" i="14"/>
  <c r="Q30" i="14"/>
  <c r="V30" i="14"/>
  <c r="AE34" i="14"/>
  <c r="G274" i="13"/>
  <c r="BA227" i="13"/>
  <c r="BA223" i="13"/>
  <c r="BA187" i="13"/>
  <c r="BA183" i="13"/>
  <c r="BA136" i="13"/>
  <c r="BA132" i="13"/>
  <c r="BA128" i="13"/>
  <c r="BA100" i="13"/>
  <c r="BA87" i="13"/>
  <c r="BA61" i="13"/>
  <c r="BA51" i="13"/>
  <c r="BA46" i="13"/>
  <c r="BA30" i="13"/>
  <c r="G9" i="13"/>
  <c r="I9" i="13"/>
  <c r="I8" i="13" s="1"/>
  <c r="K9" i="13"/>
  <c r="K8" i="13" s="1"/>
  <c r="M9" i="13"/>
  <c r="O9" i="13"/>
  <c r="O8" i="13" s="1"/>
  <c r="Q9" i="13"/>
  <c r="Q8" i="13" s="1"/>
  <c r="V9" i="13"/>
  <c r="G13" i="13"/>
  <c r="I13" i="13"/>
  <c r="K13" i="13"/>
  <c r="M13" i="13"/>
  <c r="O13" i="13"/>
  <c r="Q13" i="13"/>
  <c r="V13" i="13"/>
  <c r="V8" i="13" s="1"/>
  <c r="G17" i="13"/>
  <c r="I17" i="13"/>
  <c r="K17" i="13"/>
  <c r="M17" i="13"/>
  <c r="O17" i="13"/>
  <c r="Q17" i="13"/>
  <c r="V17" i="13"/>
  <c r="G21" i="13"/>
  <c r="I21" i="13"/>
  <c r="K21" i="13"/>
  <c r="M21" i="13"/>
  <c r="O21" i="13"/>
  <c r="Q21" i="13"/>
  <c r="V21" i="13"/>
  <c r="G26" i="13"/>
  <c r="I26" i="13"/>
  <c r="K26" i="13"/>
  <c r="M26" i="13"/>
  <c r="O26" i="13"/>
  <c r="Q26" i="13"/>
  <c r="V26" i="13"/>
  <c r="G29" i="13"/>
  <c r="I29" i="13"/>
  <c r="K29" i="13"/>
  <c r="M29" i="13"/>
  <c r="O29" i="13"/>
  <c r="Q29" i="13"/>
  <c r="V29" i="13"/>
  <c r="G33" i="13"/>
  <c r="I33" i="13"/>
  <c r="K33" i="13"/>
  <c r="M33" i="13"/>
  <c r="O33" i="13"/>
  <c r="Q33" i="13"/>
  <c r="V33" i="13"/>
  <c r="G37" i="13"/>
  <c r="M37" i="13" s="1"/>
  <c r="I37" i="13"/>
  <c r="K37" i="13"/>
  <c r="O37" i="13"/>
  <c r="Q37" i="13"/>
  <c r="V37" i="13"/>
  <c r="G41" i="13"/>
  <c r="I41" i="13"/>
  <c r="K41" i="13"/>
  <c r="M41" i="13"/>
  <c r="O41" i="13"/>
  <c r="Q41" i="13"/>
  <c r="V41" i="13"/>
  <c r="G45" i="13"/>
  <c r="G8" i="13" s="1"/>
  <c r="I45" i="13"/>
  <c r="K45" i="13"/>
  <c r="O45" i="13"/>
  <c r="Q45" i="13"/>
  <c r="V45" i="13"/>
  <c r="G50" i="13"/>
  <c r="I50" i="13"/>
  <c r="K50" i="13"/>
  <c r="M50" i="13"/>
  <c r="O50" i="13"/>
  <c r="Q50" i="13"/>
  <c r="V50" i="13"/>
  <c r="G55" i="13"/>
  <c r="M55" i="13" s="1"/>
  <c r="I55" i="13"/>
  <c r="K55" i="13"/>
  <c r="O55" i="13"/>
  <c r="Q55" i="13"/>
  <c r="V55" i="13"/>
  <c r="G60" i="13"/>
  <c r="I60" i="13"/>
  <c r="K60" i="13"/>
  <c r="M60" i="13"/>
  <c r="O60" i="13"/>
  <c r="Q60" i="13"/>
  <c r="V60" i="13"/>
  <c r="G65" i="13"/>
  <c r="I65" i="13"/>
  <c r="K65" i="13"/>
  <c r="M65" i="13"/>
  <c r="O65" i="13"/>
  <c r="Q65" i="13"/>
  <c r="V65" i="13"/>
  <c r="G69" i="13"/>
  <c r="I69" i="13"/>
  <c r="K69" i="13"/>
  <c r="M69" i="13"/>
  <c r="O69" i="13"/>
  <c r="Q69" i="13"/>
  <c r="V69" i="13"/>
  <c r="G75" i="13"/>
  <c r="I75" i="13"/>
  <c r="K75" i="13"/>
  <c r="M75" i="13"/>
  <c r="O75" i="13"/>
  <c r="Q75" i="13"/>
  <c r="V75" i="13"/>
  <c r="G78" i="13"/>
  <c r="I78" i="13"/>
  <c r="K78" i="13"/>
  <c r="M78" i="13"/>
  <c r="O78" i="13"/>
  <c r="Q78" i="13"/>
  <c r="V78" i="13"/>
  <c r="G82" i="13"/>
  <c r="M82" i="13" s="1"/>
  <c r="I82" i="13"/>
  <c r="K82" i="13"/>
  <c r="O82" i="13"/>
  <c r="Q82" i="13"/>
  <c r="V82" i="13"/>
  <c r="G86" i="13"/>
  <c r="I86" i="13"/>
  <c r="K86" i="13"/>
  <c r="M86" i="13"/>
  <c r="O86" i="13"/>
  <c r="Q86" i="13"/>
  <c r="V86" i="13"/>
  <c r="G90" i="13"/>
  <c r="M90" i="13" s="1"/>
  <c r="I90" i="13"/>
  <c r="K90" i="13"/>
  <c r="O90" i="13"/>
  <c r="Q90" i="13"/>
  <c r="V90" i="13"/>
  <c r="G95" i="13"/>
  <c r="I95" i="13"/>
  <c r="K95" i="13"/>
  <c r="M95" i="13"/>
  <c r="O95" i="13"/>
  <c r="Q95" i="13"/>
  <c r="V95" i="13"/>
  <c r="G98" i="13"/>
  <c r="K98" i="13"/>
  <c r="G99" i="13"/>
  <c r="I99" i="13"/>
  <c r="I98" i="13" s="1"/>
  <c r="K99" i="13"/>
  <c r="M99" i="13"/>
  <c r="O99" i="13"/>
  <c r="O98" i="13" s="1"/>
  <c r="Q99" i="13"/>
  <c r="Q98" i="13" s="1"/>
  <c r="V99" i="13"/>
  <c r="G103" i="13"/>
  <c r="M103" i="13" s="1"/>
  <c r="I103" i="13"/>
  <c r="K103" i="13"/>
  <c r="O103" i="13"/>
  <c r="Q103" i="13"/>
  <c r="V103" i="13"/>
  <c r="V98" i="13" s="1"/>
  <c r="G106" i="13"/>
  <c r="I106" i="13"/>
  <c r="K106" i="13"/>
  <c r="M106" i="13"/>
  <c r="O106" i="13"/>
  <c r="Q106" i="13"/>
  <c r="V106" i="13"/>
  <c r="G109" i="13"/>
  <c r="G110" i="13"/>
  <c r="I110" i="13"/>
  <c r="I109" i="13" s="1"/>
  <c r="K110" i="13"/>
  <c r="M110" i="13"/>
  <c r="M109" i="13" s="1"/>
  <c r="O110" i="13"/>
  <c r="Q110" i="13"/>
  <c r="Q109" i="13" s="1"/>
  <c r="V110" i="13"/>
  <c r="G116" i="13"/>
  <c r="I116" i="13"/>
  <c r="K116" i="13"/>
  <c r="K109" i="13" s="1"/>
  <c r="M116" i="13"/>
  <c r="O116" i="13"/>
  <c r="O109" i="13" s="1"/>
  <c r="Q116" i="13"/>
  <c r="V116" i="13"/>
  <c r="V109" i="13" s="1"/>
  <c r="G119" i="13"/>
  <c r="I119" i="13"/>
  <c r="K119" i="13"/>
  <c r="M119" i="13"/>
  <c r="O119" i="13"/>
  <c r="Q119" i="13"/>
  <c r="V119" i="13"/>
  <c r="O122" i="13"/>
  <c r="G123" i="13"/>
  <c r="I123" i="13"/>
  <c r="I122" i="13" s="1"/>
  <c r="K123" i="13"/>
  <c r="M123" i="13"/>
  <c r="O123" i="13"/>
  <c r="Q123" i="13"/>
  <c r="Q122" i="13" s="1"/>
  <c r="V123" i="13"/>
  <c r="G127" i="13"/>
  <c r="M127" i="13" s="1"/>
  <c r="M122" i="13" s="1"/>
  <c r="I127" i="13"/>
  <c r="K127" i="13"/>
  <c r="K122" i="13" s="1"/>
  <c r="O127" i="13"/>
  <c r="Q127" i="13"/>
  <c r="V127" i="13"/>
  <c r="V122" i="13" s="1"/>
  <c r="G131" i="13"/>
  <c r="I131" i="13"/>
  <c r="K131" i="13"/>
  <c r="M131" i="13"/>
  <c r="O131" i="13"/>
  <c r="Q131" i="13"/>
  <c r="V131" i="13"/>
  <c r="G135" i="13"/>
  <c r="M135" i="13" s="1"/>
  <c r="I135" i="13"/>
  <c r="K135" i="13"/>
  <c r="O135" i="13"/>
  <c r="Q135" i="13"/>
  <c r="V135" i="13"/>
  <c r="G139" i="13"/>
  <c r="I139" i="13"/>
  <c r="K139" i="13"/>
  <c r="M139" i="13"/>
  <c r="O139" i="13"/>
  <c r="Q139" i="13"/>
  <c r="V139" i="13"/>
  <c r="G142" i="13"/>
  <c r="K142" i="13"/>
  <c r="O142" i="13"/>
  <c r="V142" i="13"/>
  <c r="G143" i="13"/>
  <c r="I143" i="13"/>
  <c r="I142" i="13" s="1"/>
  <c r="K143" i="13"/>
  <c r="M143" i="13"/>
  <c r="M142" i="13" s="1"/>
  <c r="O143" i="13"/>
  <c r="Q143" i="13"/>
  <c r="Q142" i="13" s="1"/>
  <c r="V143" i="13"/>
  <c r="G146" i="13"/>
  <c r="K146" i="13"/>
  <c r="O146" i="13"/>
  <c r="V146" i="13"/>
  <c r="G147" i="13"/>
  <c r="I147" i="13"/>
  <c r="I146" i="13" s="1"/>
  <c r="K147" i="13"/>
  <c r="M147" i="13"/>
  <c r="M146" i="13" s="1"/>
  <c r="O147" i="13"/>
  <c r="Q147" i="13"/>
  <c r="Q146" i="13" s="1"/>
  <c r="V147" i="13"/>
  <c r="G151" i="13"/>
  <c r="I151" i="13"/>
  <c r="I150" i="13" s="1"/>
  <c r="K151" i="13"/>
  <c r="M151" i="13"/>
  <c r="O151" i="13"/>
  <c r="Q151" i="13"/>
  <c r="Q150" i="13" s="1"/>
  <c r="V151" i="13"/>
  <c r="G155" i="13"/>
  <c r="G150" i="13" s="1"/>
  <c r="I155" i="13"/>
  <c r="K155" i="13"/>
  <c r="O155" i="13"/>
  <c r="O150" i="13" s="1"/>
  <c r="Q155" i="13"/>
  <c r="V155" i="13"/>
  <c r="G159" i="13"/>
  <c r="I159" i="13"/>
  <c r="K159" i="13"/>
  <c r="M159" i="13"/>
  <c r="O159" i="13"/>
  <c r="Q159" i="13"/>
  <c r="V159" i="13"/>
  <c r="G163" i="13"/>
  <c r="M163" i="13" s="1"/>
  <c r="I163" i="13"/>
  <c r="K163" i="13"/>
  <c r="K150" i="13" s="1"/>
  <c r="O163" i="13"/>
  <c r="Q163" i="13"/>
  <c r="V163" i="13"/>
  <c r="G168" i="13"/>
  <c r="I168" i="13"/>
  <c r="K168" i="13"/>
  <c r="M168" i="13"/>
  <c r="O168" i="13"/>
  <c r="Q168" i="13"/>
  <c r="V168" i="13"/>
  <c r="G172" i="13"/>
  <c r="M172" i="13" s="1"/>
  <c r="I172" i="13"/>
  <c r="K172" i="13"/>
  <c r="O172" i="13"/>
  <c r="Q172" i="13"/>
  <c r="V172" i="13"/>
  <c r="G175" i="13"/>
  <c r="I175" i="13"/>
  <c r="K175" i="13"/>
  <c r="M175" i="13"/>
  <c r="O175" i="13"/>
  <c r="Q175" i="13"/>
  <c r="V175" i="13"/>
  <c r="G178" i="13"/>
  <c r="M178" i="13" s="1"/>
  <c r="I178" i="13"/>
  <c r="K178" i="13"/>
  <c r="O178" i="13"/>
  <c r="Q178" i="13"/>
  <c r="V178" i="13"/>
  <c r="G182" i="13"/>
  <c r="I182" i="13"/>
  <c r="K182" i="13"/>
  <c r="M182" i="13"/>
  <c r="O182" i="13"/>
  <c r="Q182" i="13"/>
  <c r="V182" i="13"/>
  <c r="G186" i="13"/>
  <c r="M186" i="13" s="1"/>
  <c r="I186" i="13"/>
  <c r="K186" i="13"/>
  <c r="O186" i="13"/>
  <c r="Q186" i="13"/>
  <c r="V186" i="13"/>
  <c r="G190" i="13"/>
  <c r="I190" i="13"/>
  <c r="K190" i="13"/>
  <c r="M190" i="13"/>
  <c r="O190" i="13"/>
  <c r="Q190" i="13"/>
  <c r="V190" i="13"/>
  <c r="G193" i="13"/>
  <c r="M193" i="13" s="1"/>
  <c r="I193" i="13"/>
  <c r="K193" i="13"/>
  <c r="O193" i="13"/>
  <c r="Q193" i="13"/>
  <c r="V193" i="13"/>
  <c r="V150" i="13" s="1"/>
  <c r="G197" i="13"/>
  <c r="I197" i="13"/>
  <c r="K197" i="13"/>
  <c r="M197" i="13"/>
  <c r="O197" i="13"/>
  <c r="Q197" i="13"/>
  <c r="V197" i="13"/>
  <c r="G200" i="13"/>
  <c r="M200" i="13" s="1"/>
  <c r="I200" i="13"/>
  <c r="K200" i="13"/>
  <c r="O200" i="13"/>
  <c r="Q200" i="13"/>
  <c r="V200" i="13"/>
  <c r="G203" i="13"/>
  <c r="I203" i="13"/>
  <c r="K203" i="13"/>
  <c r="M203" i="13"/>
  <c r="O203" i="13"/>
  <c r="Q203" i="13"/>
  <c r="V203" i="13"/>
  <c r="G206" i="13"/>
  <c r="M206" i="13" s="1"/>
  <c r="I206" i="13"/>
  <c r="K206" i="13"/>
  <c r="O206" i="13"/>
  <c r="Q206" i="13"/>
  <c r="V206" i="13"/>
  <c r="G209" i="13"/>
  <c r="I209" i="13"/>
  <c r="K209" i="13"/>
  <c r="M209" i="13"/>
  <c r="O209" i="13"/>
  <c r="Q209" i="13"/>
  <c r="V209" i="13"/>
  <c r="G212" i="13"/>
  <c r="M212" i="13" s="1"/>
  <c r="I212" i="13"/>
  <c r="K212" i="13"/>
  <c r="O212" i="13"/>
  <c r="Q212" i="13"/>
  <c r="V212" i="13"/>
  <c r="Q215" i="13"/>
  <c r="G216" i="13"/>
  <c r="M216" i="13" s="1"/>
  <c r="I216" i="13"/>
  <c r="K216" i="13"/>
  <c r="K215" i="13" s="1"/>
  <c r="O216" i="13"/>
  <c r="O215" i="13" s="1"/>
  <c r="Q216" i="13"/>
  <c r="V216" i="13"/>
  <c r="V215" i="13" s="1"/>
  <c r="G219" i="13"/>
  <c r="I219" i="13"/>
  <c r="K219" i="13"/>
  <c r="M219" i="13"/>
  <c r="O219" i="13"/>
  <c r="Q219" i="13"/>
  <c r="V219" i="13"/>
  <c r="G222" i="13"/>
  <c r="M222" i="13" s="1"/>
  <c r="I222" i="13"/>
  <c r="K222" i="13"/>
  <c r="O222" i="13"/>
  <c r="Q222" i="13"/>
  <c r="V222" i="13"/>
  <c r="G226" i="13"/>
  <c r="I226" i="13"/>
  <c r="I215" i="13" s="1"/>
  <c r="K226" i="13"/>
  <c r="M226" i="13"/>
  <c r="O226" i="13"/>
  <c r="Q226" i="13"/>
  <c r="V226" i="13"/>
  <c r="G230" i="13"/>
  <c r="K230" i="13"/>
  <c r="O230" i="13"/>
  <c r="V230" i="13"/>
  <c r="G231" i="13"/>
  <c r="I231" i="13"/>
  <c r="I230" i="13" s="1"/>
  <c r="K231" i="13"/>
  <c r="M231" i="13"/>
  <c r="M230" i="13" s="1"/>
  <c r="O231" i="13"/>
  <c r="Q231" i="13"/>
  <c r="Q230" i="13" s="1"/>
  <c r="V231" i="13"/>
  <c r="G234" i="13"/>
  <c r="K234" i="13"/>
  <c r="O234" i="13"/>
  <c r="V234" i="13"/>
  <c r="G235" i="13"/>
  <c r="I235" i="13"/>
  <c r="I234" i="13" s="1"/>
  <c r="K235" i="13"/>
  <c r="M235" i="13"/>
  <c r="M234" i="13" s="1"/>
  <c r="O235" i="13"/>
  <c r="Q235" i="13"/>
  <c r="Q234" i="13" s="1"/>
  <c r="V235" i="13"/>
  <c r="K238" i="13"/>
  <c r="G239" i="13"/>
  <c r="I239" i="13"/>
  <c r="I238" i="13" s="1"/>
  <c r="K239" i="13"/>
  <c r="M239" i="13"/>
  <c r="O239" i="13"/>
  <c r="Q239" i="13"/>
  <c r="Q238" i="13" s="1"/>
  <c r="V239" i="13"/>
  <c r="G244" i="13"/>
  <c r="M244" i="13" s="1"/>
  <c r="I244" i="13"/>
  <c r="K244" i="13"/>
  <c r="O244" i="13"/>
  <c r="O238" i="13" s="1"/>
  <c r="Q244" i="13"/>
  <c r="V244" i="13"/>
  <c r="G249" i="13"/>
  <c r="M249" i="13" s="1"/>
  <c r="I249" i="13"/>
  <c r="K249" i="13"/>
  <c r="O249" i="13"/>
  <c r="Q249" i="13"/>
  <c r="V249" i="13"/>
  <c r="G256" i="13"/>
  <c r="M256" i="13" s="1"/>
  <c r="I256" i="13"/>
  <c r="K256" i="13"/>
  <c r="O256" i="13"/>
  <c r="Q256" i="13"/>
  <c r="V256" i="13"/>
  <c r="V238" i="13" s="1"/>
  <c r="G260" i="13"/>
  <c r="I260" i="13"/>
  <c r="K260" i="13"/>
  <c r="M260" i="13"/>
  <c r="O260" i="13"/>
  <c r="Q260" i="13"/>
  <c r="V260" i="13"/>
  <c r="G264" i="13"/>
  <c r="M264" i="13" s="1"/>
  <c r="I264" i="13"/>
  <c r="K264" i="13"/>
  <c r="O264" i="13"/>
  <c r="Q264" i="13"/>
  <c r="V264" i="13"/>
  <c r="G269" i="13"/>
  <c r="I269" i="13"/>
  <c r="K269" i="13"/>
  <c r="M269" i="13"/>
  <c r="O269" i="13"/>
  <c r="Q269" i="13"/>
  <c r="V269" i="13"/>
  <c r="AE274" i="13"/>
  <c r="AF274" i="13"/>
  <c r="G31" i="12"/>
  <c r="G8" i="12"/>
  <c r="G9" i="12"/>
  <c r="I9" i="12"/>
  <c r="I8" i="12" s="1"/>
  <c r="K9" i="12"/>
  <c r="K8" i="12" s="1"/>
  <c r="M9" i="12"/>
  <c r="M8" i="12" s="1"/>
  <c r="O9" i="12"/>
  <c r="O8" i="12" s="1"/>
  <c r="Q9" i="12"/>
  <c r="Q8" i="12" s="1"/>
  <c r="V9" i="12"/>
  <c r="G13" i="12"/>
  <c r="I13" i="12"/>
  <c r="K13" i="12"/>
  <c r="M13" i="12"/>
  <c r="O13" i="12"/>
  <c r="Q13" i="12"/>
  <c r="V13" i="12"/>
  <c r="V8" i="12" s="1"/>
  <c r="G16" i="12"/>
  <c r="K16" i="12"/>
  <c r="G17" i="12"/>
  <c r="I17" i="12"/>
  <c r="K17" i="12"/>
  <c r="M17" i="12"/>
  <c r="O17" i="12"/>
  <c r="O16" i="12" s="1"/>
  <c r="Q17" i="12"/>
  <c r="Q16" i="12" s="1"/>
  <c r="V17" i="12"/>
  <c r="V16" i="12" s="1"/>
  <c r="G19" i="12"/>
  <c r="M19" i="12" s="1"/>
  <c r="M16" i="12" s="1"/>
  <c r="I19" i="12"/>
  <c r="I16" i="12" s="1"/>
  <c r="K19" i="12"/>
  <c r="O19" i="12"/>
  <c r="Q19" i="12"/>
  <c r="V19" i="12"/>
  <c r="G21" i="12"/>
  <c r="I21" i="12"/>
  <c r="K21" i="12"/>
  <c r="M21" i="12"/>
  <c r="O21" i="12"/>
  <c r="Q21" i="12"/>
  <c r="V21" i="12"/>
  <c r="G23" i="12"/>
  <c r="I23" i="12"/>
  <c r="K23" i="12"/>
  <c r="M23" i="12"/>
  <c r="O23" i="12"/>
  <c r="Q23" i="12"/>
  <c r="V23" i="12"/>
  <c r="G25" i="12"/>
  <c r="O25" i="12"/>
  <c r="G26" i="12"/>
  <c r="I26" i="12"/>
  <c r="K26" i="12"/>
  <c r="M26" i="12"/>
  <c r="O26" i="12"/>
  <c r="Q26" i="12"/>
  <c r="Q25" i="12" s="1"/>
  <c r="V26" i="12"/>
  <c r="V25" i="12" s="1"/>
  <c r="G28" i="12"/>
  <c r="M28" i="12" s="1"/>
  <c r="M25" i="12" s="1"/>
  <c r="I28" i="12"/>
  <c r="I25" i="12" s="1"/>
  <c r="K28" i="12"/>
  <c r="K25" i="12" s="1"/>
  <c r="O28" i="12"/>
  <c r="Q28" i="12"/>
  <c r="V28" i="12"/>
  <c r="AE31" i="12"/>
  <c r="AF31" i="12"/>
  <c r="I20" i="1"/>
  <c r="I19" i="1"/>
  <c r="I18" i="1"/>
  <c r="I17" i="1"/>
  <c r="I16" i="1"/>
  <c r="F46" i="1"/>
  <c r="G23" i="1" s="1"/>
  <c r="G46" i="1"/>
  <c r="G25" i="1" s="1"/>
  <c r="A25" i="1" s="1"/>
  <c r="H44" i="1"/>
  <c r="I44" i="1" s="1"/>
  <c r="H43" i="1"/>
  <c r="I43" i="1" s="1"/>
  <c r="H42" i="1"/>
  <c r="H41" i="1"/>
  <c r="I41" i="1" s="1"/>
  <c r="H40" i="1"/>
  <c r="I40" i="1" s="1"/>
  <c r="H39" i="1"/>
  <c r="H46" i="1" s="1"/>
  <c r="J28" i="1"/>
  <c r="J26" i="1"/>
  <c r="G38" i="1"/>
  <c r="F38" i="1"/>
  <c r="J23" i="1"/>
  <c r="J24" i="1"/>
  <c r="J25" i="1"/>
  <c r="J27" i="1"/>
  <c r="E24" i="1"/>
  <c r="E26" i="1"/>
  <c r="J66" i="1" l="1"/>
  <c r="J54" i="1"/>
  <c r="J55" i="1"/>
  <c r="J62" i="1"/>
  <c r="J63" i="1"/>
  <c r="J60" i="1"/>
  <c r="J56" i="1"/>
  <c r="J64" i="1"/>
  <c r="J61" i="1"/>
  <c r="J57" i="1"/>
  <c r="J58" i="1"/>
  <c r="J65" i="1"/>
  <c r="J53" i="1"/>
  <c r="G26" i="1"/>
  <c r="A26" i="1"/>
  <c r="A23" i="1"/>
  <c r="G28" i="1"/>
  <c r="M8" i="14"/>
  <c r="G26" i="14"/>
  <c r="AF34" i="14"/>
  <c r="M238" i="13"/>
  <c r="M98" i="13"/>
  <c r="M215" i="13"/>
  <c r="M155" i="13"/>
  <c r="M150" i="13" s="1"/>
  <c r="G238" i="13"/>
  <c r="G122" i="13"/>
  <c r="G215" i="13"/>
  <c r="M45" i="13"/>
  <c r="M8" i="13" s="1"/>
  <c r="I21" i="1"/>
  <c r="I39" i="1"/>
  <c r="I46" i="1" s="1"/>
  <c r="J67" i="1" l="1"/>
  <c r="G24" i="1"/>
  <c r="A27" i="1" s="1"/>
  <c r="A24" i="1"/>
  <c r="J45" i="1"/>
  <c r="J40" i="1"/>
  <c r="J39" i="1"/>
  <c r="J46" i="1" s="1"/>
  <c r="J43" i="1"/>
  <c r="J44" i="1"/>
  <c r="J41" i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</author>
  </authors>
  <commentList>
    <comment ref="S6" authorId="0" shapeId="0" xr:uid="{3F31E027-6042-411A-9BC3-9C70B3F431C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68E4DAB-EF39-4E10-A689-FAB0F990DCC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</author>
  </authors>
  <commentList>
    <comment ref="S6" authorId="0" shapeId="0" xr:uid="{59B49DB0-1133-4E73-A35D-622DA9311FD7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F2D63E9D-41C4-4184-88F1-0DDC6DE36B3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</author>
  </authors>
  <commentList>
    <comment ref="S6" authorId="0" shapeId="0" xr:uid="{25BBC40F-5773-449F-8334-3991AE1D23C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7445C87D-0953-4C37-A126-65AF59ADA68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<sst xmlns="http://schemas.openxmlformats.org/spreadsheetml/2006/main" count="1313" uniqueCount="422">
  <si>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</si>
  <si>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</si>
  <si>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</si>
  <si>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</si>
  <si>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</si>
  <si>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</si>
  <si>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</si>
  <si>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</si>
  <si>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</si>
  <si>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</si>
  <si>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</si>
  <si>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</si>
  <si>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</si>
  <si>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</si>
  <si>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</si>
  <si>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</si>
  <si>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</si>
  <si>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</si>
  <si>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</si>
  <si>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</si>
  <si>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</si>
  <si>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</si>
  <si>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</si>
  <si>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</si>
  <si>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</si>
  <si>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</si>
  <si>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</si>
  <si>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</si>
  <si>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</si>
  <si>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</si>
  <si>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</si>
  <si>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</si>
  <si>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</si>
  <si>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</si>
  <si>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</si>
  <si>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</si>
  <si>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</si>
  <si>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</si>
  <si>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</si>
  <si>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</si>
  <si>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</si>
  <si>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</si>
  <si>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</si>
  <si>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Odehnal Petr</t>
  </si>
  <si>
    <t>sdfsdf</t>
  </si>
  <si>
    <t>155</t>
  </si>
  <si>
    <t>Svitávka - Komunikace "Ke kostelu"</t>
  </si>
  <si>
    <t>Městys Svitávka</t>
  </si>
  <si>
    <t>Hybešova 166</t>
  </si>
  <si>
    <t>Svitávka</t>
  </si>
  <si>
    <t>67932</t>
  </si>
  <si>
    <t>00281042</t>
  </si>
  <si>
    <t>CZ00281042</t>
  </si>
  <si>
    <t>Petr Odehnal</t>
  </si>
  <si>
    <t>Zahradní 676</t>
  </si>
  <si>
    <t>Jedovnice-Jedovnice</t>
  </si>
  <si>
    <t>67906</t>
  </si>
  <si>
    <t>73796433</t>
  </si>
  <si>
    <t>CZ7212273761</t>
  </si>
  <si>
    <t>Stavba</t>
  </si>
  <si>
    <t>Ostatní a vedlejší náklady</t>
  </si>
  <si>
    <t>00.1</t>
  </si>
  <si>
    <t>Vedlejší a ostatní náklady</t>
  </si>
  <si>
    <t>Stavební objekt</t>
  </si>
  <si>
    <t>1</t>
  </si>
  <si>
    <t>Stavební úpravy komunikace</t>
  </si>
  <si>
    <t>1.1</t>
  </si>
  <si>
    <t>1.2</t>
  </si>
  <si>
    <t>Sanace</t>
  </si>
  <si>
    <t>Celkem za stavbu</t>
  </si>
  <si>
    <t>CZK</t>
  </si>
  <si>
    <t>Rekapitulace dílů</t>
  </si>
  <si>
    <t>Typ dílu</t>
  </si>
  <si>
    <t>0</t>
  </si>
  <si>
    <t>Nepřiřazený díl</t>
  </si>
  <si>
    <t>Zemní práce</t>
  </si>
  <si>
    <t>2</t>
  </si>
  <si>
    <t>Základy a zvláštní zakládání</t>
  </si>
  <si>
    <t>4</t>
  </si>
  <si>
    <t>Vodorovné konstrukce</t>
  </si>
  <si>
    <t>5</t>
  </si>
  <si>
    <t>Komunikace</t>
  </si>
  <si>
    <t>61</t>
  </si>
  <si>
    <t>Úpravy povrchů vnitřní</t>
  </si>
  <si>
    <t>63</t>
  </si>
  <si>
    <t>Podlahy a podlahové konstrukce</t>
  </si>
  <si>
    <t>8</t>
  </si>
  <si>
    <t>Trubní vedení</t>
  </si>
  <si>
    <t>96</t>
  </si>
  <si>
    <t>Bourání konstrukcí</t>
  </si>
  <si>
    <t>99</t>
  </si>
  <si>
    <t>Staveništní přesun hmot</t>
  </si>
  <si>
    <t>711</t>
  </si>
  <si>
    <t>Izolace proti vodě</t>
  </si>
  <si>
    <t>D96</t>
  </si>
  <si>
    <t>Přesuny suti a vybouraných hmot</t>
  </si>
  <si>
    <t>PSU</t>
  </si>
  <si>
    <t>VN</t>
  </si>
  <si>
    <t>ON</t>
  </si>
  <si>
    <t>Soupis vedlejších a ostatních nákladů</t>
  </si>
  <si>
    <t>#TypZaznamu#</t>
  </si>
  <si>
    <t>STA</t>
  </si>
  <si>
    <t>00</t>
  </si>
  <si>
    <t>NAK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</si>
  <si>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</si>
  <si>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</si>
  <si>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</si>
  <si>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</si>
  <si>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</si>
  <si>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</si>
  <si>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</si>
  <si>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</si>
  <si>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</si>
  <si>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</si>
  <si>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</si>
  <si>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</si>
  <si>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</si>
  <si>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</si>
  <si>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</si>
  <si>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</si>
  <si>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</si>
  <si>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</si>
  <si>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</si>
  <si>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</si>
  <si>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</si>
  <si>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</si>
  <si>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</si>
  <si>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</si>
  <si>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</si>
  <si>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00523  R</t>
  </si>
  <si>
    <t>Zkoušky a revize</t>
  </si>
  <si>
    <t>Soubor</t>
  </si>
  <si>
    <t>RTS 21/ I</t>
  </si>
  <si>
    <t>Indiv</t>
  </si>
  <si>
    <t>VRN</t>
  </si>
  <si>
    <t>POL99_8</t>
  </si>
  <si>
    <t>pod MZK : 2</t>
  </si>
  <si>
    <t>VV</t>
  </si>
  <si>
    <t>v místě sanace : 2</t>
  </si>
  <si>
    <t>SPU</t>
  </si>
  <si>
    <t>1004T</t>
  </si>
  <si>
    <t>Zajištění povolení rozhodnutí-zvláštní užívání sil</t>
  </si>
  <si>
    <t>Vlastní</t>
  </si>
  <si>
    <t>005111021R</t>
  </si>
  <si>
    <t>Vytyčení inženýrských sítí</t>
  </si>
  <si>
    <t>005121010R</t>
  </si>
  <si>
    <t>Vybudování zařízení staveniště</t>
  </si>
  <si>
    <t>POL99_2</t>
  </si>
  <si>
    <t>005121020R</t>
  </si>
  <si>
    <t xml:space="preserve">Provoz zařízení staveniště </t>
  </si>
  <si>
    <t>005121030R</t>
  </si>
  <si>
    <t>Odstranění zařízení staveniště</t>
  </si>
  <si>
    <t>005211030R</t>
  </si>
  <si>
    <t xml:space="preserve">Dočasná dopravní opatření </t>
  </si>
  <si>
    <t>005211080R</t>
  </si>
  <si>
    <t xml:space="preserve">Bezpečnostní a hygienická opatření na staveništi </t>
  </si>
  <si>
    <t>SUM</t>
  </si>
  <si>
    <t>END</t>
  </si>
  <si>
    <t>Položkový soupis prací a dodávek</t>
  </si>
  <si>
    <t>113106121R00</t>
  </si>
  <si>
    <t>Rozebrání komunikací pro pěší s jakýmkoliv ložem a výplní spár_x000D_
 z betonových nebo kameninových dlaždic nebo tvarovek</t>
  </si>
  <si>
    <t>m2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</si>
  <si>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</si>
  <si>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</si>
  <si>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</si>
  <si>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</si>
  <si>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</si>
  <si>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>č.p.15 - předláždění : 3,5</t>
  </si>
  <si>
    <t>113106221R00</t>
  </si>
  <si>
    <t>Rozebrání vozovek a ploch s jakoukoliv výplní spár _x000D_
 v ploše jednotlivě do 200 m2, z drobných kostek nebo odseků, kladených do lože z kameniva těženého, škváry nebo strusky</t>
  </si>
  <si>
    <t>vozovka : 437,0-1,8-3,85</t>
  </si>
  <si>
    <t>113106222R00</t>
  </si>
  <si>
    <t>Rozebrání vozovek a ploch s jakoukoliv výplní spár _x000D_
 v ploše jednotlivě do 200 m2, z drobných kostek nebo odseků, kladených do lože ze živice</t>
  </si>
  <si>
    <t>silnice - přídlažba : 11,0*0,35</t>
  </si>
  <si>
    <t>113106231R00</t>
  </si>
  <si>
    <t>Rozebrání vozovek a ploch s jakoukoliv výplní spár _x000D_
 v jakékoliv ploše, ze zámkové dlažky, kladených do lože z kameniva</t>
  </si>
  <si>
    <t>č.p. 14 - plocha před garáží : 1,8</t>
  </si>
  <si>
    <t>č.p.15 - předláždění : 4,0</t>
  </si>
  <si>
    <t>113107610R00</t>
  </si>
  <si>
    <t>Odstranění podkladů nebo krytů z kameniva hrubého drceného, v ploše jednotlivě nad 50 m2, tloušťka vrstvy 100 mm</t>
  </si>
  <si>
    <t>vozovka : 437,0-3,85</t>
  </si>
  <si>
    <t>115001104R00</t>
  </si>
  <si>
    <t>Převedení vody při průměru potrubí DN přes 200 do 300 mm</t>
  </si>
  <si>
    <t>m</t>
  </si>
  <si>
    <t>800-1</t>
  </si>
  <si>
    <t>získané při čerpání, potrubím nebo žlaby. Montáž, demontáž a opotřebení potrubí nebo žlabu a jeho utěsnění po dobu provozu. Včetně nutné podpěrné konstrukce.</t>
  </si>
  <si>
    <t>RŠ : 3*1,5</t>
  </si>
  <si>
    <t>122201101R00</t>
  </si>
  <si>
    <t>Odkopávky a  prokopávky nezapažené v hornině 3_x000D_
 do 100 m3</t>
  </si>
  <si>
    <t>m3</t>
  </si>
  <si>
    <t>s přehozením výkopku na vzdálenost do 3 m nebo s naložením na dopravní prostředek,</t>
  </si>
  <si>
    <t>v místě hrany vozovky nenavazující na objekt nebo zeď : 0,9</t>
  </si>
  <si>
    <t>122201109R00</t>
  </si>
  <si>
    <t>Odkopávky a  prokopávky nezapažené v hornině 3_x000D_
 příplatek k cenám za lepivost horniny</t>
  </si>
  <si>
    <t>Odkaz na mn. položky pořadí 7 : 0,90000*0,2</t>
  </si>
  <si>
    <t>130901121R00</t>
  </si>
  <si>
    <t>Bourání konstrukcí v hloubených vykopávkách z betonu, prostého, pneumatickým kladivem</t>
  </si>
  <si>
    <t>s přemístěním suti na hromady na vzdálenost do 20 m nebo s uložením na dopravní prostředek,</t>
  </si>
  <si>
    <t>šachty, vpusti, žlaby : 2,6</t>
  </si>
  <si>
    <t>132201210R00</t>
  </si>
  <si>
    <t xml:space="preserve">Hloubení rýh šířky přes 60 do 200 cm do 50 m3, v hornině 3, hloubení strojně </t>
  </si>
  <si>
    <t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t>
  </si>
  <si>
    <t>UV, odtok z UV : 9,2+11,5</t>
  </si>
  <si>
    <t>odpočet - ruční výkop : -6,6</t>
  </si>
  <si>
    <t>132201219R00</t>
  </si>
  <si>
    <t xml:space="preserve">Hloubení rýh šířky přes 60 do 200 cm příplatek za lepivost, v hornině 3,  </t>
  </si>
  <si>
    <t>Odkaz na mn. položky pořadí 10 : 14,10000*0,2</t>
  </si>
  <si>
    <t>Odkaz na mn. položky pořadí 12 : 8,00000*0,2</t>
  </si>
  <si>
    <t>139601102R00</t>
  </si>
  <si>
    <t>Ruční výkop jam, rýh a šachet v hornině 3</t>
  </si>
  <si>
    <t>s přehozením na vzdálenost do 5 m nebo s naložením na ruční dopravní prostředek</t>
  </si>
  <si>
    <t>UV, odtok z UV - v blízkosti IS : 6,6</t>
  </si>
  <si>
    <t>v místech RŠ1, RŠ2 : 1,4</t>
  </si>
  <si>
    <t>161101101R00</t>
  </si>
  <si>
    <t>Svislé přemístění výkopku z horniny 1 až 4, při hloubce výkopu přes 1 do 2,5 m</t>
  </si>
  <si>
    <t>bez naložení do dopravní nádoby, ale s vyprázdněním dopravní nádoby na hromadu nebo na dopravní prostředek,</t>
  </si>
  <si>
    <t>Odkaz na mn. položky pořadí 12 : 8,00000</t>
  </si>
  <si>
    <t>Odkaz na mn. položky pořadí 10 : 14,10000</t>
  </si>
  <si>
    <t>162301102R00</t>
  </si>
  <si>
    <t>Vodorovné přemístění výkopku z horniny 1 až 4, na vzdálenost přes 500  do 1 000 m</t>
  </si>
  <si>
    <t>po suchu, bez naložení výkopku, avšak se složením bez rozhrnutí, zpáteční cesta vozidla.</t>
  </si>
  <si>
    <t>Odkaz na mn. položky pořadí 17 : 0,90000*2</t>
  </si>
  <si>
    <t>162701105R00</t>
  </si>
  <si>
    <t>Vodorovné přemístění výkopku z horniny 1 až 4, na vzdálenost přes 9 000  do 10 000 m</t>
  </si>
  <si>
    <t>Odkaz na mn. položky pořadí 17 : 0,90000*-1</t>
  </si>
  <si>
    <t>167101101R00</t>
  </si>
  <si>
    <t>Nakládání, skládání, překládání neulehlého výkopku nakládání výkopku_x000D_
 do 100 m3, z horniny 1 až 4</t>
  </si>
  <si>
    <t>Odkaz na mn. položky pořadí 7 : 0,90000</t>
  </si>
  <si>
    <t>171101101R00</t>
  </si>
  <si>
    <t>Uložení sypaniny do násypů zhutněných s uzavřením povrchu násypu z hornin soudržných s předepsanou mírou zhutnění v procentech výsledků zkoušek Proctor-Standard							_x000D_
							_x000D_
 na 95 % PS</t>
  </si>
  <si>
    <t>s rozprostřením sypaniny ve vrstvách a s hrubým urovnáním,</t>
  </si>
  <si>
    <t>174101101R00</t>
  </si>
  <si>
    <t>Zásyp sypaninou se zhutněním jam, šachet, rýh nebo kolem objektů v těchto vykopávkách</t>
  </si>
  <si>
    <t>z jakékoliv horniny s uložením výkopku po vrstvách,</t>
  </si>
  <si>
    <t>UV, odtok z UV, zásyp RŠ a žlabu - materiál z bouraných nestmelených vrstev : 12,8</t>
  </si>
  <si>
    <t>175101101R00</t>
  </si>
  <si>
    <t>Obsyp potrubí bez prohození sypaniny, bez dodávky obsypového materiálu</t>
  </si>
  <si>
    <t>sypaninou z vhodných hornin tř. 1 - 4 nebo materiálem připraveným podél výkopu ve vzdálenosti do 3 m od jeho kraje, pro jakoukoliv hloubku výkopu a jakoukoliv míru zhutnění,</t>
  </si>
  <si>
    <t>odtok z UV : 4,0</t>
  </si>
  <si>
    <t>199000002R00</t>
  </si>
  <si>
    <t>Poplatky za skládku horniny 1- 4, skupina 17 05 04 z Katalogu odpadů</t>
  </si>
  <si>
    <t>Odkaz na mn. položky pořadí 15 : 21,20000</t>
  </si>
  <si>
    <t>bourané nestmelené vrstvy : 433,15*0,1</t>
  </si>
  <si>
    <t>odpočet - bourané nestmelené vrstvy - zpětné uložení : -12,8</t>
  </si>
  <si>
    <t>583412006R</t>
  </si>
  <si>
    <t>kamenivo přírodní drcené frakce 0,0 až 4,0 mm; třída D</t>
  </si>
  <si>
    <t>t</t>
  </si>
  <si>
    <t>SPCM</t>
  </si>
  <si>
    <t>Specifikace</t>
  </si>
  <si>
    <t>POL3_</t>
  </si>
  <si>
    <t>Odkaz na mn. položky pořadí 19 : 4,00000*2,2</t>
  </si>
  <si>
    <t>215901101RT5</t>
  </si>
  <si>
    <t>Zhutnění podloží z rostlé horniny 1 až 4 pod násypy z hornin soudržných do 92% PS a nesoudržných  sypkých relativní ulehlosti l(d) do 0,8 vibrační deskou</t>
  </si>
  <si>
    <t>z rostlé horniny tř.1 - 4 pod násypy z hornin soudržných do 92% PS a hornin nesoudržných sypkých relativní ulehlosti I(d) do 0,8</t>
  </si>
  <si>
    <t>stávající podkladní vrstvy (pod novou vrstvou MZK) : 437,0</t>
  </si>
  <si>
    <t>289971211R00</t>
  </si>
  <si>
    <t>Zřízení vrstvy z geotextilie na upraveném povrchu sklon do 1:5, šířka od 0 do 3 m</t>
  </si>
  <si>
    <t>800-2</t>
  </si>
  <si>
    <t>Odkaz na mn. položky pořadí 34 : 50,40000</t>
  </si>
  <si>
    <t>67390525R</t>
  </si>
  <si>
    <t>geotextilie PP, PES; funkce drenážní, separační, ochranná, výztužná, filtrační; plošná hmotnost 250 g/m2</t>
  </si>
  <si>
    <t>Odkaz na mn. položky pořadí 23 : 50,40000*1,1</t>
  </si>
  <si>
    <t>451572111RK1</t>
  </si>
  <si>
    <t>Lože pod potrubí, stoky a drobné objekty z kameniva drobného těženého 0÷4 mm</t>
  </si>
  <si>
    <t>827-1</t>
  </si>
  <si>
    <t>v otevřeném výkopu,</t>
  </si>
  <si>
    <t>odtok z UV : 9,5*0,8*0,1</t>
  </si>
  <si>
    <t>UV : 4*1,2*1,2*0,1</t>
  </si>
  <si>
    <t>RŠ : 3*1,8*1,8*0,1</t>
  </si>
  <si>
    <t>452112111R00</t>
  </si>
  <si>
    <t>Osazení betonových dílců pod potrubí prstenců nebo rámůpod poklopy a mříže výšky do 100 mm</t>
  </si>
  <si>
    <t>kus</t>
  </si>
  <si>
    <t>RŠ : 3</t>
  </si>
  <si>
    <t>59224175R</t>
  </si>
  <si>
    <t>prstenec betonový; DN = 625,0 mm; h = 60,0 mm; s = 120,00 mm</t>
  </si>
  <si>
    <t>Odkaz na mn. položky pořadí 26 : 3,00000*1,01</t>
  </si>
  <si>
    <t>564932111R00</t>
  </si>
  <si>
    <t>Podklad nebo kryt z mechanicky zpevněného kameniva (MZK) tloušťka po zhutnění 100 mm</t>
  </si>
  <si>
    <t>s rozprostřením a zhutněním</t>
  </si>
  <si>
    <t>viz vzorový řez : 437,0</t>
  </si>
  <si>
    <t>591211111R00</t>
  </si>
  <si>
    <t>Kladení dlažby z kostek drobných z kamene, do lože z kameniva těženého tloušťky 50 mm</t>
  </si>
  <si>
    <t>s provedením lože do 50 mm, s vyplněním spár, s dvojím beraněním a se smetením přebytečného materiálu na krajnici</t>
  </si>
  <si>
    <t>596215021R00</t>
  </si>
  <si>
    <t>Kladení zámkové dlažby do drtě tloušťka dlažby 60 mm, tloušťka lože 40 mm</t>
  </si>
  <si>
    <t>s provedením lože z kameniva drceného, s vyplněním spár, s dvojitým hutněním a se smetením přebytečného materiálu na krajnici. S dodáním hmot pro lože a výplň spár.</t>
  </si>
  <si>
    <t>596811111R00</t>
  </si>
  <si>
    <t>Kladení dlažby z betonových nebo kameninových dlaždic do lože z kameniva těženého tloušťky do 30 mm</t>
  </si>
  <si>
    <t>komunikací pro pěší do velikosti dlaždic 0,25 m2 s provedením lože do tl. 30 mm, s vyplněním spár a se smetením přebytečného materiálu na vzdálenost do 3 m</t>
  </si>
  <si>
    <t>58380129R</t>
  </si>
  <si>
    <t>kostka dlažební materiálová skupina I/2 (žula); 10/12 cm</t>
  </si>
  <si>
    <t>nákup - chybějící, náhrada za poškozené (odhad 7m2) : 7/4</t>
  </si>
  <si>
    <t>617451501R00</t>
  </si>
  <si>
    <t>Vnitřní úpravy povrchů šachet z malty vodotěsné cementové potěry dna šachet tloušťky 20 mm, hlazené hladítkem ocelovým</t>
  </si>
  <si>
    <t>RŠ : 3*0,4</t>
  </si>
  <si>
    <t>639571215R00</t>
  </si>
  <si>
    <t>Kačírek pro okapový chodník tl. 150 mm</t>
  </si>
  <si>
    <t>801-1</t>
  </si>
  <si>
    <t>50,4</t>
  </si>
  <si>
    <t>871313121R00</t>
  </si>
  <si>
    <t>Montáž potrubí z trub z plastů těsněných gumovým kroužkem  DN 150 mm</t>
  </si>
  <si>
    <t>v otevřeném výkopu ve sklonu do 20 %,</t>
  </si>
  <si>
    <t>odtok z UV : 1,5+1,5+5,5+1,0</t>
  </si>
  <si>
    <t>877313123R00</t>
  </si>
  <si>
    <t>Montáž tvarovek na potrubí z trub z plastů těsněných gumovým kroužkem jednoosých DN 150 mm</t>
  </si>
  <si>
    <t>odtok z UV : 4</t>
  </si>
  <si>
    <t>894201161R00</t>
  </si>
  <si>
    <t>Ostatní konstrukce na trubním vedení z betonu prostého dno šachet tloušťky přes 200 mm _x000D_
 z betonu  vodostavebního třídy V 4 - C 25/30</t>
  </si>
  <si>
    <t>z cementu portlandského nebo struskoportlandského,</t>
  </si>
  <si>
    <t>RŠ : 3*1,77*0,25</t>
  </si>
  <si>
    <t>894201261R00</t>
  </si>
  <si>
    <t>Ostatní konstrukce na trubním vedení z betonu prostého stěny šachet tloušťky přes 200 mm _x000D_
 z betonu  vodostavebního třídy V 4 -  C 25/30</t>
  </si>
  <si>
    <t>Včetně pomocného lešení.</t>
  </si>
  <si>
    <t>POP</t>
  </si>
  <si>
    <t>RŠ : 3*1,3*0,98</t>
  </si>
  <si>
    <t>894204161R00</t>
  </si>
  <si>
    <t>Ostatní konstrukce na trubním vedení z betonu prostého žlaby šachet _x000D_
 z betonu třídy C 25/30, průřezu o poloměru do 500 mm</t>
  </si>
  <si>
    <t>RŠ : 3*0,3</t>
  </si>
  <si>
    <t>894403011R00</t>
  </si>
  <si>
    <t>Osazení betonových dílců pro šachty stropních jakéhokoliv druhu</t>
  </si>
  <si>
    <t>894502401R00</t>
  </si>
  <si>
    <t>Bednění konstrukcí na trubním vedení stěn šachet_x000D_
 kruhových, oboustranné</t>
  </si>
  <si>
    <t>RŠ : (3*1,15*3,14)+(3*1,15*4,71)</t>
  </si>
  <si>
    <t>895941311RT2</t>
  </si>
  <si>
    <t xml:space="preserve">Zřízení vpusti kanalizační uliční z betonových dílců_x000D_
 včetně dodávky dílců pro uliční vpusti TBV_x000D_
 pro typ UVB-50 </t>
  </si>
  <si>
    <t>včetně zřízení lože ze štěrkopísku,</t>
  </si>
  <si>
    <t>UV, vč. stykové malty : 4</t>
  </si>
  <si>
    <t>899332111R00</t>
  </si>
  <si>
    <t>Výšková úprava uličního vstupu nebo vpustě do 20 cm snížením poklopu</t>
  </si>
  <si>
    <t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t>
  </si>
  <si>
    <t>kanalizační poklopy - splašková kanalizace : 3</t>
  </si>
  <si>
    <t>899432111R00</t>
  </si>
  <si>
    <t>Výšková úprava uličního vstupu nebo vpustě do 20 cm snížením krytu šoupěte</t>
  </si>
  <si>
    <t>armatury : 5</t>
  </si>
  <si>
    <t>899103111RT2</t>
  </si>
  <si>
    <t>Osazení poklopů litinových a ocelových včetně dodávky poklopu litinového s rámem _x000D_
 kruhového D 600 mm</t>
  </si>
  <si>
    <t>rš - poklop kruhový litinový tř. D400 : 3</t>
  </si>
  <si>
    <t>899203111RT3</t>
  </si>
  <si>
    <t>Osazení mříží litinových včetně dodání mříže _x000D_
 500 x 500 mm, únosnost D400</t>
  </si>
  <si>
    <t>včetně rámů a košů na bahno,</t>
  </si>
  <si>
    <t>UV : 4</t>
  </si>
  <si>
    <t>899521211R00</t>
  </si>
  <si>
    <t>Stupadla do šachet a drobných objektů ocelplastová osazovaná do vynechaných otvorů</t>
  </si>
  <si>
    <t>RŠ : 3*2</t>
  </si>
  <si>
    <t>28611260.AR</t>
  </si>
  <si>
    <t>trubka plastová kanalizační PVC; hladká, s hrdlem; Sn 8 kN/m2; D = 160,0 mm; s = 4,70 mm; l = 1000,0 mm</t>
  </si>
  <si>
    <t>odtok z UV : 6*1,03</t>
  </si>
  <si>
    <t>28611262.AR</t>
  </si>
  <si>
    <t>trubka plastová kanalizační PVC; hladká, s hrdlem; Sn 8 kN/m2; D = 160,0 mm; s = 4,70 mm; l = 5000,0 mm</t>
  </si>
  <si>
    <t>odtok z UV : 1*1,03</t>
  </si>
  <si>
    <t>28651660.AR</t>
  </si>
  <si>
    <t>koleno PVC; 15,0 °; D = 160,0 mm; s 1 hrdlem</t>
  </si>
  <si>
    <t>odtok z UV : 4*1,015</t>
  </si>
  <si>
    <t>59224354R</t>
  </si>
  <si>
    <t>deska zákrytová šachetní železobetonová; TZK; D1 = 1 000 mm; D = 1 240 mm; D vnitřní 625 mm; h = 165 mm</t>
  </si>
  <si>
    <t>Odkaz na mn. položky pořadí 40 : 3,00000*1,01</t>
  </si>
  <si>
    <t>5972051a</t>
  </si>
  <si>
    <t>Žlab půlený dl.1000 mm</t>
  </si>
  <si>
    <t>RŠ : 3*1,03</t>
  </si>
  <si>
    <t>970041200R00</t>
  </si>
  <si>
    <t>Jádrové vrtání, kruhové prostupy v prostém betonu jádrové vrtání , do D 200 mm</t>
  </si>
  <si>
    <t>801-3</t>
  </si>
  <si>
    <t>UV1,2,3 - napojení do stoky, vč. utěsnění : 3*0,1</t>
  </si>
  <si>
    <t>970241100R00</t>
  </si>
  <si>
    <t>Řezání prostého betonu hloubka řezu 100 mm</t>
  </si>
  <si>
    <t>RŠ - spaování stáv. potrubí v prostupu do šachty : 4,0</t>
  </si>
  <si>
    <t>979071121R00</t>
  </si>
  <si>
    <t xml:space="preserve">Očištění vybouraných dlažebních kostek drobných,  s původním vyplněním spár kamenivem těženým  </t>
  </si>
  <si>
    <t>od spojovacího materiálu, s uložením očištěných kostek na skládku, s odklizením odpadových hmot na hromady a s odklizením vybouraných kostek na vzdálenost do 3 m</t>
  </si>
  <si>
    <t>Odkaz na mn. položky pořadí 2 : 431,35000</t>
  </si>
  <si>
    <t>979071122R00</t>
  </si>
  <si>
    <t>Očištění vybouraných dlažebních kostek drobných, s původním vyplněním spár živicí nebo cementovou maltou</t>
  </si>
  <si>
    <t>Odkaz na mn. položky pořadí 3 : 3,85000</t>
  </si>
  <si>
    <t>998223011R00</t>
  </si>
  <si>
    <t>Přesun hmot pozemních komunikací, kryt dlážděný jakékoliv délky objektu</t>
  </si>
  <si>
    <t>Přesun hmot</t>
  </si>
  <si>
    <t>POL7_</t>
  </si>
  <si>
    <t>vodorovně do 200 m</t>
  </si>
  <si>
    <t>711823121RT3</t>
  </si>
  <si>
    <t>Ochrana konstrukcí nopovou fólií svisle, výška nopu 8 mm, včetně dodávky fólie</t>
  </si>
  <si>
    <t>800-711</t>
  </si>
  <si>
    <t>č.p. 14 : 10,5*0,3</t>
  </si>
  <si>
    <t>979082213R00</t>
  </si>
  <si>
    <t>Vodorovná doprava suti po suchu do 1 km</t>
  </si>
  <si>
    <t>Odkaz na dem. hmot. položky pořadí 5 : 95,29300</t>
  </si>
  <si>
    <t>Odkaz na mn. položky pořadí 9 : 2,60000*2,2</t>
  </si>
  <si>
    <t>bourané nestmelené vrstvy - zpětné uložení : 12,8*2,2</t>
  </si>
  <si>
    <t>979082219R00</t>
  </si>
  <si>
    <t>Vodorovná doprava suti po suchu Příplatek za dopravu suti po suchu za další 1 km</t>
  </si>
  <si>
    <t>bourané betony : 2,6*2,3*9</t>
  </si>
  <si>
    <t>bourané nestmelené vrstvy : 95,293*9</t>
  </si>
  <si>
    <t>odpočet - bourané nestmelené vrstvy - zpětné uložení : -(12,8*2,2*9)</t>
  </si>
  <si>
    <t>979084213R00</t>
  </si>
  <si>
    <t>Vodorovná doprava vybouraných hmot po suchu Vodorovná doprava vybour. hmot po suchu do 1 km</t>
  </si>
  <si>
    <t>Odkaz na dem. hmot. položky pořadí 2 : 86,27000</t>
  </si>
  <si>
    <t>Odkaz na dem. hmot. položky pořadí 3 : 1,10880</t>
  </si>
  <si>
    <t>Odkaz na dem. hmot. položky pořadí 4 : 1,30500</t>
  </si>
  <si>
    <t>Odkaz na mn. položky pořadí 64 : 87,37880</t>
  </si>
  <si>
    <t>bourané litinové mříže, poklopy : 0,2</t>
  </si>
  <si>
    <t>979084219R00</t>
  </si>
  <si>
    <t>Vodorovná doprava vybouraných hmot po suchu Příplatek k dopravě vybour.hmot za dalších 5 km</t>
  </si>
  <si>
    <t>č.p. 14 - plocha před garáží : 1,8*0,225*1</t>
  </si>
  <si>
    <t>bourané litinové mříže, poklopy : 0,2*1</t>
  </si>
  <si>
    <t>979087212R00</t>
  </si>
  <si>
    <t>Nakládání na dopravní prostředky Nakládání suti na dopravní prostředky - komunikace</t>
  </si>
  <si>
    <t>pro vodorovnou dopravu</t>
  </si>
  <si>
    <t>979087213R00</t>
  </si>
  <si>
    <t>Nakládání na dopravní prostředky Nakládání vybour.hmot na dop.prostředky-komunikace</t>
  </si>
  <si>
    <t>979990103R00</t>
  </si>
  <si>
    <t>Poplatek za skládku beton do 30x30 cm, skupina 17 01 01 z Katalogu odpadů</t>
  </si>
  <si>
    <t>č.p. 14 - plocha před garáží : 1,8*0,225</t>
  </si>
  <si>
    <t>113107620R00</t>
  </si>
  <si>
    <t>Odstranění podkladů nebo krytů z kameniva hrubého drceného, v ploše jednotlivě nad 50 m2, tloušťka vrstvy 200 mm</t>
  </si>
  <si>
    <t>vozovka - podkladní vrstvy : 80,0*1,3</t>
  </si>
  <si>
    <t>199000005R00</t>
  </si>
  <si>
    <t>Poplatky za skládku zeminy 1- 4, skupina 17 05 04 z Katalogu odpadů</t>
  </si>
  <si>
    <t>Odkaz na dem. hmot. položky pořadí 1 : 45,76000</t>
  </si>
  <si>
    <t>Odkaz na mn. položky pořadí 1 : 104,00000</t>
  </si>
  <si>
    <t>Odkaz na mn. položky pořadí 3 : 104,00000*1,1</t>
  </si>
  <si>
    <t>564861111RT4</t>
  </si>
  <si>
    <t>Podklad ze štěrkodrti s rozprostřením a zhutněním frakce 0-63 mm, tloušťka po zhutnění 200 mm</t>
  </si>
  <si>
    <t>Odkaz na mn. položky pořadí 6 : 45,76000*9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</si>
</sst>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2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 wrapText="1"/>
    </xf>
    <xf numFmtId="49" fontId="0" fillId="0" borderId="6" xfId="0" applyNumberFormat="1" applyBorder="1" applyAlignment="1">
      <alignment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 wrapText="1" shrinkToFit="1"/>
    </xf>
    <xf numFmtId="4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49" fontId="16" fillId="4" borderId="0" xfId="0" applyNumberFormat="1" applyFont="1" applyFill="1" applyBorder="1" applyAlignment="1" applyProtection="1">
      <alignment vertical="top"/>
      <protection locked="0"/>
    </xf>
    <xf numFmtId="49" fontId="16" fillId="4" borderId="18" xfId="0" applyNumberFormat="1" applyFont="1" applyFill="1" applyBorder="1" applyAlignment="1" applyProtection="1">
      <alignment vertical="top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4" borderId="0" xfId="0" applyNumberFormat="1" applyFont="1" applyFill="1" applyBorder="1" applyAlignment="1" applyProtection="1">
      <alignment horizontal="left" vertical="top" wrapText="1"/>
      <protection locked="0"/>
    </xf>
    <xf numFmtId="49" fontId="16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18" xfId="0" applyNumberFormat="1" applyFont="1" applyBorder="1" applyAlignment="1">
      <alignment vertical="top" wrapText="1"/>
    </xf>
    <xf numFmtId="0" fontId="19" fillId="0" borderId="0" xfId="0" applyNumberFormat="1" applyFont="1" applyAlignment="1">
      <alignment wrapText="1"/>
    </xf>
    <xf numFmtId="0" fontId="18" fillId="0" borderId="0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8" fillId="0" borderId="0" xfId="0" applyNumberFormat="1" applyFont="1" applyBorder="1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38</v>
      </c>
    </row>
    <row r="2" spans="1:7" ht="57.75" customHeight="1" x14ac:dyDescent="0.2">
      <c r="A2" s="72" t="s">
        <v>39</v>
      </c>
      <c r="B2" s="72"/>
      <c r="C2" s="72"/>
      <c r="D2" s="72"/>
      <c r="E2" s="72"/>
      <c r="F2" s="72"/>
      <c r="G2" s="72"/>
    </row>
  </sheetData>
  <sheetProtection algorithmName="SHA-512" hashValue="bWunO6Azj4J9UXINaJGF6GBLaVmJkE+WshDXvNtM+hlBW6OxpRf+0Pkc9OJZ/jjtyz+sokxJnjHy4PN8WoLHTw==" saltValue="OgFoe+UFkq1zBjMm0kTC2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0"/>
  <sheetViews>
    <sheetView showGridLines="0" topLeftCell="B1" zoomScaleNormal="100" zoomScaleSheetLayoutView="75" workbookViewId="0">
      <selection activeCell="A28" sqref="A28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0" customWidth="1"/>
    <col min="4" max="4" width="13" style="50" customWidth="1"/>
    <col min="5" max="5" width="9.7109375" style="50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6" t="s">
        <v>36</v>
      </c>
      <c r="B1" s="73" t="s">
        <v>41</v>
      </c>
      <c r="C1" s="74"/>
      <c r="D1" s="74"/>
      <c r="E1" s="74"/>
      <c r="F1" s="74"/>
      <c r="G1" s="74"/>
      <c r="H1" s="74"/>
      <c r="I1" s="74"/>
      <c r="J1" s="75"/>
    </row>
    <row r="2" spans="1:15" ht="36" customHeight="1" x14ac:dyDescent="0.2">
      <c r="A2" s="2"/>
      <c r="B2" s="104" t="s">
        <v>22</v>
      </c>
      <c r="C2" s="105"/>
      <c r="D2" s="106" t="s">
        <v>45</v>
      </c>
      <c r="E2" s="107" t="s">
        <v>46</v>
      </c>
      <c r="F2" s="108"/>
      <c r="G2" s="108"/>
      <c r="H2" s="108"/>
      <c r="I2" s="108"/>
      <c r="J2" s="109"/>
      <c r="O2" s="1"/>
    </row>
    <row r="3" spans="1:15" ht="27" hidden="1" customHeight="1" x14ac:dyDescent="0.2">
      <c r="A3" s="2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2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2"/>
      <c r="B5" s="30" t="s">
        <v>42</v>
      </c>
      <c r="D5" s="120" t="s">
        <v>47</v>
      </c>
      <c r="E5" s="87"/>
      <c r="F5" s="87"/>
      <c r="G5" s="87"/>
      <c r="H5" s="18" t="s">
        <v>40</v>
      </c>
      <c r="I5" s="124" t="s">
        <v>51</v>
      </c>
      <c r="J5" s="8"/>
    </row>
    <row r="6" spans="1:15" ht="15.75" customHeight="1" x14ac:dyDescent="0.2">
      <c r="A6" s="2"/>
      <c r="B6" s="27"/>
      <c r="C6" s="52"/>
      <c r="D6" s="121" t="s">
        <v>48</v>
      </c>
      <c r="E6" s="88"/>
      <c r="F6" s="88"/>
      <c r="G6" s="88"/>
      <c r="H6" s="18" t="s">
        <v>34</v>
      </c>
      <c r="I6" s="124" t="s">
        <v>52</v>
      </c>
      <c r="J6" s="8"/>
    </row>
    <row r="7" spans="1:15" ht="15.75" customHeight="1" x14ac:dyDescent="0.2">
      <c r="A7" s="2"/>
      <c r="B7" s="28"/>
      <c r="C7" s="53"/>
      <c r="D7" s="123" t="s">
        <v>50</v>
      </c>
      <c r="E7" s="122" t="s">
        <v>49</v>
      </c>
      <c r="F7" s="89"/>
      <c r="G7" s="89"/>
      <c r="H7" s="23"/>
      <c r="I7" s="22"/>
      <c r="J7" s="33"/>
    </row>
    <row r="8" spans="1:15" ht="24" hidden="1" customHeight="1" x14ac:dyDescent="0.2">
      <c r="A8" s="2"/>
      <c r="B8" s="30" t="s">
        <v>20</v>
      </c>
      <c r="D8" s="125" t="s">
        <v>53</v>
      </c>
      <c r="H8" s="18" t="s">
        <v>40</v>
      </c>
      <c r="I8" s="124" t="s">
        <v>57</v>
      </c>
      <c r="J8" s="8"/>
    </row>
    <row r="9" spans="1:15" ht="15.75" hidden="1" customHeight="1" x14ac:dyDescent="0.2">
      <c r="A9" s="2"/>
      <c r="B9" s="2"/>
      <c r="D9" s="125" t="s">
        <v>54</v>
      </c>
      <c r="H9" s="18" t="s">
        <v>34</v>
      </c>
      <c r="I9" s="124" t="s">
        <v>58</v>
      </c>
      <c r="J9" s="8"/>
    </row>
    <row r="10" spans="1:15" ht="15.75" hidden="1" customHeight="1" x14ac:dyDescent="0.2">
      <c r="A10" s="2"/>
      <c r="B10" s="34"/>
      <c r="C10" s="53"/>
      <c r="D10" s="123" t="s">
        <v>56</v>
      </c>
      <c r="E10" s="126" t="s">
        <v>55</v>
      </c>
      <c r="F10" s="23"/>
      <c r="G10" s="14"/>
      <c r="H10" s="14"/>
      <c r="I10" s="35"/>
      <c r="J10" s="33"/>
    </row>
    <row r="11" spans="1:15" ht="24" customHeight="1" x14ac:dyDescent="0.2">
      <c r="A11" s="2"/>
      <c r="B11" s="30" t="s">
        <v>19</v>
      </c>
      <c r="D11" s="127"/>
      <c r="E11" s="127"/>
      <c r="F11" s="127"/>
      <c r="G11" s="127"/>
      <c r="H11" s="18" t="s">
        <v>40</v>
      </c>
      <c r="I11" s="132"/>
      <c r="J11" s="8"/>
    </row>
    <row r="12" spans="1:15" ht="15.75" customHeight="1" x14ac:dyDescent="0.2">
      <c r="A12" s="2"/>
      <c r="B12" s="27"/>
      <c r="C12" s="52"/>
      <c r="D12" s="128"/>
      <c r="E12" s="128"/>
      <c r="F12" s="128"/>
      <c r="G12" s="128"/>
      <c r="H12" s="18" t="s">
        <v>34</v>
      </c>
      <c r="I12" s="132"/>
      <c r="J12" s="8"/>
    </row>
    <row r="13" spans="1:15" ht="15.75" customHeight="1" x14ac:dyDescent="0.2">
      <c r="A13" s="2"/>
      <c r="B13" s="28"/>
      <c r="C13" s="53"/>
      <c r="D13" s="131"/>
      <c r="E13" s="129"/>
      <c r="F13" s="130"/>
      <c r="G13" s="130"/>
      <c r="H13" s="19"/>
      <c r="I13" s="22"/>
      <c r="J13" s="33"/>
    </row>
    <row r="14" spans="1:15" ht="24" customHeight="1" x14ac:dyDescent="0.2">
      <c r="A14" s="2"/>
      <c r="B14" s="42" t="s">
        <v>21</v>
      </c>
      <c r="C14" s="54"/>
      <c r="D14" s="55" t="s">
        <v>43</v>
      </c>
      <c r="E14" s="56"/>
      <c r="F14" s="43"/>
      <c r="G14" s="43"/>
      <c r="H14" s="44"/>
      <c r="I14" s="43"/>
      <c r="J14" s="45"/>
    </row>
    <row r="15" spans="1:15" ht="32.25" customHeight="1" x14ac:dyDescent="0.2">
      <c r="A15" s="2"/>
      <c r="B15" s="34" t="s">
        <v>32</v>
      </c>
      <c r="C15" s="57"/>
      <c r="D15" s="51"/>
      <c r="E15" s="82"/>
      <c r="F15" s="82"/>
      <c r="G15" s="83"/>
      <c r="H15" s="83"/>
      <c r="I15" s="83" t="s">
        <v>29</v>
      </c>
      <c r="J15" s="84"/>
    </row>
    <row r="16" spans="1:15" ht="23.25" customHeight="1" x14ac:dyDescent="0.2">
      <c r="A16" s="194" t="s">
        <v>24</v>
      </c>
      <c r="B16" s="37" t="s">
        <v>24</v>
      </c>
      <c r="C16" s="58"/>
      <c r="D16" s="59"/>
      <c r="E16" s="79"/>
      <c r="F16" s="80"/>
      <c r="G16" s="79"/>
      <c r="H16" s="80"/>
      <c r="I16" s="79">
        <f>SUMIF(F53:F66,A16,I53:I66)+SUMIF(F53:F66,"PSU",I53:I66)</f>
        <v>0</v>
      </c>
      <c r="J16" s="81"/>
    </row>
    <row r="17" spans="1:10" ht="23.25" customHeight="1" x14ac:dyDescent="0.2">
      <c r="A17" s="194" t="s">
        <v>25</v>
      </c>
      <c r="B17" s="37" t="s">
        <v>25</v>
      </c>
      <c r="C17" s="58"/>
      <c r="D17" s="59"/>
      <c r="E17" s="79"/>
      <c r="F17" s="80"/>
      <c r="G17" s="79"/>
      <c r="H17" s="80"/>
      <c r="I17" s="79">
        <f>SUMIF(F53:F66,A17,I53:I66)</f>
        <v>0</v>
      </c>
      <c r="J17" s="81"/>
    </row>
    <row r="18" spans="1:10" ht="23.25" customHeight="1" x14ac:dyDescent="0.2">
      <c r="A18" s="194" t="s">
        <v>26</v>
      </c>
      <c r="B18" s="37" t="s">
        <v>26</v>
      </c>
      <c r="C18" s="58"/>
      <c r="D18" s="59"/>
      <c r="E18" s="79"/>
      <c r="F18" s="80"/>
      <c r="G18" s="79"/>
      <c r="H18" s="80"/>
      <c r="I18" s="79">
        <f>SUMIF(F53:F66,A18,I53:I66)</f>
        <v>0</v>
      </c>
      <c r="J18" s="81"/>
    </row>
    <row r="19" spans="1:10" ht="23.25" customHeight="1" x14ac:dyDescent="0.2">
      <c r="A19" s="194" t="s">
        <v>97</v>
      </c>
      <c r="B19" s="37" t="s">
        <v>27</v>
      </c>
      <c r="C19" s="58"/>
      <c r="D19" s="59"/>
      <c r="E19" s="79"/>
      <c r="F19" s="80"/>
      <c r="G19" s="79"/>
      <c r="H19" s="80"/>
      <c r="I19" s="79">
        <f>SUMIF(F53:F66,A19,I53:I66)</f>
        <v>0</v>
      </c>
      <c r="J19" s="81"/>
    </row>
    <row r="20" spans="1:10" ht="23.25" customHeight="1" x14ac:dyDescent="0.2">
      <c r="A20" s="194" t="s">
        <v>98</v>
      </c>
      <c r="B20" s="37" t="s">
        <v>28</v>
      </c>
      <c r="C20" s="58"/>
      <c r="D20" s="59"/>
      <c r="E20" s="79"/>
      <c r="F20" s="80"/>
      <c r="G20" s="79"/>
      <c r="H20" s="80"/>
      <c r="I20" s="79">
        <f>SUMIF(F53:F66,A20,I53:I66)</f>
        <v>0</v>
      </c>
      <c r="J20" s="81"/>
    </row>
    <row r="21" spans="1:10" ht="23.25" customHeight="1" x14ac:dyDescent="0.2">
      <c r="A21" s="2"/>
      <c r="B21" s="47" t="s">
        <v>29</v>
      </c>
      <c r="C21" s="60"/>
      <c r="D21" s="61"/>
      <c r="E21" s="85"/>
      <c r="F21" s="86"/>
      <c r="G21" s="85"/>
      <c r="H21" s="86"/>
      <c r="I21" s="85">
        <f>SUM(I16:J20)</f>
        <v>0</v>
      </c>
      <c r="J21" s="95"/>
    </row>
    <row r="22" spans="1:10" ht="33" customHeight="1" x14ac:dyDescent="0.2">
      <c r="A22" s="2"/>
      <c r="B22" s="41" t="s">
        <v>33</v>
      </c>
      <c r="C22" s="58"/>
      <c r="D22" s="59"/>
      <c r="E22" s="62"/>
      <c r="F22" s="38"/>
      <c r="G22" s="32"/>
      <c r="H22" s="32"/>
      <c r="I22" s="32"/>
      <c r="J22" s="39"/>
    </row>
    <row r="23" spans="1:10" ht="23.25" customHeight="1" x14ac:dyDescent="0.2">
      <c r="A23" s="2">
        <f>ZakladDPHSni*SazbaDPH1/100</f>
        <v>0</v>
      </c>
      <c r="B23" s="37" t="s">
        <v>12</v>
      </c>
      <c r="C23" s="58"/>
      <c r="D23" s="59"/>
      <c r="E23" s="63">
        <v>15</v>
      </c>
      <c r="F23" s="38" t="s">
        <v>0</v>
      </c>
      <c r="G23" s="93">
        <f>ZakladDPHSniVypocet</f>
        <v>0</v>
      </c>
      <c r="H23" s="94"/>
      <c r="I23" s="94"/>
      <c r="J23" s="39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7" t="s">
        <v>13</v>
      </c>
      <c r="C24" s="58"/>
      <c r="D24" s="59"/>
      <c r="E24" s="63">
        <f>SazbaDPH1</f>
        <v>15</v>
      </c>
      <c r="F24" s="38" t="s">
        <v>0</v>
      </c>
      <c r="G24" s="91">
        <f>A23</f>
        <v>0</v>
      </c>
      <c r="H24" s="92"/>
      <c r="I24" s="92"/>
      <c r="J24" s="39" t="str">
        <f t="shared" si="0"/>
        <v>CZK</v>
      </c>
    </row>
    <row r="25" spans="1:10" ht="23.25" customHeight="1" x14ac:dyDescent="0.2">
      <c r="A25" s="2">
        <f>ZakladDPHZakl*SazbaDPH2/100</f>
        <v>0</v>
      </c>
      <c r="B25" s="37" t="s">
        <v>14</v>
      </c>
      <c r="C25" s="58"/>
      <c r="D25" s="59"/>
      <c r="E25" s="63">
        <v>21</v>
      </c>
      <c r="F25" s="38" t="s">
        <v>0</v>
      </c>
      <c r="G25" s="93">
        <f>ZakladDPHZaklVypocet</f>
        <v>0</v>
      </c>
      <c r="H25" s="94"/>
      <c r="I25" s="94"/>
      <c r="J25" s="39" t="str">
        <f t="shared" si="0"/>
        <v>CZK</v>
      </c>
    </row>
    <row r="26" spans="1:10" ht="23.25" customHeight="1" x14ac:dyDescent="0.2">
      <c r="A26" s="2">
        <f>(A25-INT(A25))*100</f>
        <v>0</v>
      </c>
      <c r="B26" s="31" t="s">
        <v>15</v>
      </c>
      <c r="C26" s="64"/>
      <c r="D26" s="51"/>
      <c r="E26" s="65">
        <f>SazbaDPH2</f>
        <v>21</v>
      </c>
      <c r="F26" s="29" t="s">
        <v>0</v>
      </c>
      <c r="G26" s="76">
        <f>A25</f>
        <v>0</v>
      </c>
      <c r="H26" s="77"/>
      <c r="I26" s="77"/>
      <c r="J26" s="36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0" t="s">
        <v>4</v>
      </c>
      <c r="C27" s="66"/>
      <c r="D27" s="67"/>
      <c r="E27" s="66"/>
      <c r="F27" s="16"/>
      <c r="G27" s="78">
        <f>CenaCelkem-(ZakladDPHSni+DPHSni+ZakladDPHZakl+DPHZakl)</f>
        <v>0</v>
      </c>
      <c r="H27" s="78"/>
      <c r="I27" s="78"/>
      <c r="J27" s="40" t="str">
        <f t="shared" si="0"/>
        <v>CZK</v>
      </c>
    </row>
    <row r="28" spans="1:10" ht="27.75" hidden="1" customHeight="1" thickBot="1" x14ac:dyDescent="0.25">
      <c r="A28" s="2"/>
      <c r="B28" s="164" t="s">
        <v>23</v>
      </c>
      <c r="C28" s="165"/>
      <c r="D28" s="165"/>
      <c r="E28" s="166"/>
      <c r="F28" s="167"/>
      <c r="G28" s="168">
        <f>ZakladDPHSniVypocet+ZakladDPHZaklVypocet</f>
        <v>0</v>
      </c>
      <c r="H28" s="168"/>
      <c r="I28" s="168"/>
      <c r="J28" s="169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64" t="s">
        <v>35</v>
      </c>
      <c r="C29" s="170"/>
      <c r="D29" s="170"/>
      <c r="E29" s="170"/>
      <c r="F29" s="171"/>
      <c r="G29" s="172">
        <f>A27</f>
        <v>0</v>
      </c>
      <c r="H29" s="172"/>
      <c r="I29" s="172"/>
      <c r="J29" s="173" t="s">
        <v>70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68" t="s">
        <v>11</v>
      </c>
      <c r="D32" s="69"/>
      <c r="E32" s="69"/>
      <c r="F32" s="15" t="s">
        <v>10</v>
      </c>
      <c r="G32" s="25"/>
      <c r="H32" s="26"/>
      <c r="I32" s="25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0"/>
      <c r="D34" s="96" t="s">
        <v>44</v>
      </c>
      <c r="E34" s="97"/>
      <c r="G34" s="98"/>
      <c r="H34" s="99"/>
      <c r="I34" s="99"/>
      <c r="J34" s="24"/>
    </row>
    <row r="35" spans="1:10" ht="12.75" customHeight="1" x14ac:dyDescent="0.2">
      <c r="A35" s="2"/>
      <c r="B35" s="2"/>
      <c r="D35" s="90" t="s">
        <v>2</v>
      </c>
      <c r="E35" s="90"/>
      <c r="H35" s="10" t="s">
        <v>3</v>
      </c>
      <c r="J35" s="9"/>
    </row>
    <row r="36" spans="1:10" ht="13.5" customHeight="1" thickBot="1" x14ac:dyDescent="0.25">
      <c r="A36" s="11"/>
      <c r="B36" s="11"/>
      <c r="C36" s="71"/>
      <c r="D36" s="71"/>
      <c r="E36" s="71"/>
      <c r="F36" s="12"/>
      <c r="G36" s="12"/>
      <c r="H36" s="12"/>
      <c r="I36" s="12"/>
      <c r="J36" s="13"/>
    </row>
    <row r="37" spans="1:10" ht="27" customHeight="1" x14ac:dyDescent="0.2">
      <c r="B37" s="136" t="s">
        <v>16</v>
      </c>
      <c r="C37" s="137"/>
      <c r="D37" s="137"/>
      <c r="E37" s="137"/>
      <c r="F37" s="138"/>
      <c r="G37" s="138"/>
      <c r="H37" s="138"/>
      <c r="I37" s="138"/>
      <c r="J37" s="139"/>
    </row>
    <row r="38" spans="1:10" ht="25.5" customHeight="1" x14ac:dyDescent="0.2">
      <c r="A38" s="135" t="s">
        <v>37</v>
      </c>
      <c r="B38" s="140" t="s">
        <v>17</v>
      </c>
      <c r="C38" s="141" t="s">
        <v>5</v>
      </c>
      <c r="D38" s="141"/>
      <c r="E38" s="141"/>
      <c r="F38" s="142" t="str">
        <f>B23</f>
        <v>Základ pro sníženou DPH</v>
      </c>
      <c r="G38" s="142" t="str">
        <f>B25</f>
        <v>Základ pro základní DPH</v>
      </c>
      <c r="H38" s="143" t="s">
        <v>18</v>
      </c>
      <c r="I38" s="143" t="s">
        <v>1</v>
      </c>
      <c r="J38" s="144" t="s">
        <v>0</v>
      </c>
    </row>
    <row r="39" spans="1:10" ht="25.5" hidden="1" customHeight="1" x14ac:dyDescent="0.2">
      <c r="A39" s="135">
        <v>1</v>
      </c>
      <c r="B39" s="145" t="s">
        <v>59</v>
      </c>
      <c r="C39" s="146"/>
      <c r="D39" s="146"/>
      <c r="E39" s="146"/>
      <c r="F39" s="147">
        <f>'00 00.1 Naklady'!AE31+'1 1.1 Pol'!AE274+'1 1.2 Pol'!AE34</f>
        <v>0</v>
      </c>
      <c r="G39" s="148">
        <f>'00 00.1 Naklady'!AF31+'1 1.1 Pol'!AF274+'1 1.2 Pol'!AF34</f>
        <v>0</v>
      </c>
      <c r="H39" s="149">
        <f>(F39*SazbaDPH1/100)+(G39*SazbaDPH2/100)</f>
        <v>0</v>
      </c>
      <c r="I39" s="149">
        <f>F39+G39+H39</f>
        <v>0</v>
      </c>
      <c r="J39" s="150" t="str">
        <f>IF(CenaCelkemVypocet=0,"",I39/CenaCelkemVypocet*100)</f>
        <v/>
      </c>
    </row>
    <row r="40" spans="1:10" ht="25.5" customHeight="1" x14ac:dyDescent="0.2">
      <c r="A40" s="135">
        <v>2</v>
      </c>
      <c r="B40" s="151"/>
      <c r="C40" s="152" t="s">
        <v>60</v>
      </c>
      <c r="D40" s="152"/>
      <c r="E40" s="152"/>
      <c r="F40" s="153">
        <f>'00 00.1 Naklady'!AE31</f>
        <v>0</v>
      </c>
      <c r="G40" s="154">
        <f>'00 00.1 Naklady'!AF31</f>
        <v>0</v>
      </c>
      <c r="H40" s="154">
        <f>(F40*SazbaDPH1/100)+(G40*SazbaDPH2/100)</f>
        <v>0</v>
      </c>
      <c r="I40" s="154">
        <f>F40+G40+H40</f>
        <v>0</v>
      </c>
      <c r="J40" s="155" t="str">
        <f>IF(CenaCelkemVypocet=0,"",I40/CenaCelkemVypocet*100)</f>
        <v/>
      </c>
    </row>
    <row r="41" spans="1:10" ht="25.5" customHeight="1" x14ac:dyDescent="0.2">
      <c r="A41" s="135">
        <v>3</v>
      </c>
      <c r="B41" s="156" t="s">
        <v>61</v>
      </c>
      <c r="C41" s="146" t="s">
        <v>62</v>
      </c>
      <c r="D41" s="146"/>
      <c r="E41" s="146"/>
      <c r="F41" s="157">
        <f>'00 00.1 Naklady'!AE31</f>
        <v>0</v>
      </c>
      <c r="G41" s="149">
        <f>'00 00.1 Naklady'!AF31</f>
        <v>0</v>
      </c>
      <c r="H41" s="149">
        <f>(F41*SazbaDPH1/100)+(G41*SazbaDPH2/100)</f>
        <v>0</v>
      </c>
      <c r="I41" s="149">
        <f>F41+G41+H41</f>
        <v>0</v>
      </c>
      <c r="J41" s="150" t="str">
        <f>IF(CenaCelkemVypocet=0,"",I41/CenaCelkemVypocet*100)</f>
        <v/>
      </c>
    </row>
    <row r="42" spans="1:10" ht="25.5" customHeight="1" x14ac:dyDescent="0.2">
      <c r="A42" s="135">
        <v>2</v>
      </c>
      <c r="B42" s="151"/>
      <c r="C42" s="152" t="s">
        <v>63</v>
      </c>
      <c r="D42" s="152"/>
      <c r="E42" s="152"/>
      <c r="F42" s="153"/>
      <c r="G42" s="154"/>
      <c r="H42" s="154">
        <f>(F42*SazbaDPH1/100)+(G42*SazbaDPH2/100)</f>
        <v>0</v>
      </c>
      <c r="I42" s="154"/>
      <c r="J42" s="155"/>
    </row>
    <row r="43" spans="1:10" ht="25.5" customHeight="1" x14ac:dyDescent="0.2">
      <c r="A43" s="135">
        <v>2</v>
      </c>
      <c r="B43" s="151" t="s">
        <v>64</v>
      </c>
      <c r="C43" s="152" t="s">
        <v>65</v>
      </c>
      <c r="D43" s="152"/>
      <c r="E43" s="152"/>
      <c r="F43" s="153">
        <f>'1 1.1 Pol'!AE274+'1 1.2 Pol'!AE34</f>
        <v>0</v>
      </c>
      <c r="G43" s="154">
        <f>'1 1.1 Pol'!AF274+'1 1.2 Pol'!AF34</f>
        <v>0</v>
      </c>
      <c r="H43" s="154">
        <f>(F43*SazbaDPH1/100)+(G43*SazbaDPH2/100)</f>
        <v>0</v>
      </c>
      <c r="I43" s="154">
        <f>F43+G43+H43</f>
        <v>0</v>
      </c>
      <c r="J43" s="155" t="str">
        <f>IF(CenaCelkemVypocet=0,"",I43/CenaCelkemVypocet*100)</f>
        <v/>
      </c>
    </row>
    <row r="44" spans="1:10" ht="25.5" customHeight="1" x14ac:dyDescent="0.2">
      <c r="A44" s="135">
        <v>3</v>
      </c>
      <c r="B44" s="156" t="s">
        <v>66</v>
      </c>
      <c r="C44" s="146" t="s">
        <v>65</v>
      </c>
      <c r="D44" s="146"/>
      <c r="E44" s="146"/>
      <c r="F44" s="157">
        <f>'1 1.1 Pol'!AE274</f>
        <v>0</v>
      </c>
      <c r="G44" s="149">
        <f>'1 1.1 Pol'!AF274</f>
        <v>0</v>
      </c>
      <c r="H44" s="149">
        <f>(F44*SazbaDPH1/100)+(G44*SazbaDPH2/100)</f>
        <v>0</v>
      </c>
      <c r="I44" s="149">
        <f>F44+G44+H44</f>
        <v>0</v>
      </c>
      <c r="J44" s="150" t="str">
        <f>IF(CenaCelkemVypocet=0,"",I44/CenaCelkemVypocet*100)</f>
        <v/>
      </c>
    </row>
    <row r="45" spans="1:10" ht="25.5" customHeight="1" x14ac:dyDescent="0.2">
      <c r="A45" s="135">
        <v>3</v>
      </c>
      <c r="B45" s="156" t="s">
        <v>67</v>
      </c>
      <c r="C45" s="146" t="s">
        <v>68</v>
      </c>
      <c r="D45" s="146"/>
      <c r="E45" s="146"/>
      <c r="F45" s="157">
        <f>'1 1.2 Pol'!AE34</f>
        <v>0</v>
      </c>
      <c r="G45" s="149">
        <f>'1 1.2 Pol'!AF34</f>
        <v>0</v>
      </c>
      <c r="H45" s="149">
        <f>(F45*SazbaDPH1/100)+(G45*SazbaDPH2/100)</f>
        <v>0</v>
      </c>
      <c r="I45" s="149">
        <f>F45+G45+H45</f>
        <v>0</v>
      </c>
      <c r="J45" s="150" t="str">
        <f>IF(CenaCelkemVypocet=0,"",I45/CenaCelkemVypocet*100)</f>
        <v/>
      </c>
    </row>
    <row r="46" spans="1:10" ht="25.5" customHeight="1" x14ac:dyDescent="0.2">
      <c r="A46" s="135"/>
      <c r="B46" s="158" t="s">
        <v>69</v>
      </c>
      <c r="C46" s="159"/>
      <c r="D46" s="159"/>
      <c r="E46" s="160"/>
      <c r="F46" s="161">
        <f>SUMIF(A39:A45,"=1",F39:F45)</f>
        <v>0</v>
      </c>
      <c r="G46" s="162">
        <f>SUMIF(A39:A45,"=1",G39:G45)</f>
        <v>0</v>
      </c>
      <c r="H46" s="162">
        <f>SUMIF(A39:A45,"=1",H39:H45)</f>
        <v>0</v>
      </c>
      <c r="I46" s="162">
        <f>SUMIF(A39:A45,"=1",I39:I45)</f>
        <v>0</v>
      </c>
      <c r="J46" s="163">
        <f>SUMIF(A39:A45,"=1",J39:J45)</f>
        <v>0</v>
      </c>
    </row>
    <row r="50" spans="1:10" ht="15.75" x14ac:dyDescent="0.25">
      <c r="B50" s="174" t="s">
        <v>71</v>
      </c>
    </row>
    <row r="52" spans="1:10" ht="25.5" customHeight="1" x14ac:dyDescent="0.2">
      <c r="A52" s="176"/>
      <c r="B52" s="179" t="s">
        <v>17</v>
      </c>
      <c r="C52" s="179" t="s">
        <v>5</v>
      </c>
      <c r="D52" s="180"/>
      <c r="E52" s="180"/>
      <c r="F52" s="181" t="s">
        <v>72</v>
      </c>
      <c r="G52" s="181"/>
      <c r="H52" s="181"/>
      <c r="I52" s="181" t="s">
        <v>29</v>
      </c>
      <c r="J52" s="181" t="s">
        <v>0</v>
      </c>
    </row>
    <row r="53" spans="1:10" ht="36.75" customHeight="1" x14ac:dyDescent="0.2">
      <c r="A53" s="177"/>
      <c r="B53" s="182" t="s">
        <v>73</v>
      </c>
      <c r="C53" s="183" t="s">
        <v>74</v>
      </c>
      <c r="D53" s="184"/>
      <c r="E53" s="184"/>
      <c r="F53" s="190" t="s">
        <v>24</v>
      </c>
      <c r="G53" s="191"/>
      <c r="H53" s="191"/>
      <c r="I53" s="191">
        <f>'00 00.1 Naklady'!G8</f>
        <v>0</v>
      </c>
      <c r="J53" s="188" t="str">
        <f>IF(I67=0,"",I53/I67*100)</f>
        <v/>
      </c>
    </row>
    <row r="54" spans="1:10" ht="36.75" customHeight="1" x14ac:dyDescent="0.2">
      <c r="A54" s="177"/>
      <c r="B54" s="182" t="s">
        <v>64</v>
      </c>
      <c r="C54" s="183" t="s">
        <v>75</v>
      </c>
      <c r="D54" s="184"/>
      <c r="E54" s="184"/>
      <c r="F54" s="190" t="s">
        <v>24</v>
      </c>
      <c r="G54" s="191"/>
      <c r="H54" s="191"/>
      <c r="I54" s="191">
        <f>'1 1.1 Pol'!G8+'1 1.2 Pol'!G8</f>
        <v>0</v>
      </c>
      <c r="J54" s="188" t="str">
        <f>IF(I67=0,"",I54/I67*100)</f>
        <v/>
      </c>
    </row>
    <row r="55" spans="1:10" ht="36.75" customHeight="1" x14ac:dyDescent="0.2">
      <c r="A55" s="177"/>
      <c r="B55" s="182" t="s">
        <v>76</v>
      </c>
      <c r="C55" s="183" t="s">
        <v>77</v>
      </c>
      <c r="D55" s="184"/>
      <c r="E55" s="184"/>
      <c r="F55" s="190" t="s">
        <v>24</v>
      </c>
      <c r="G55" s="191"/>
      <c r="H55" s="191"/>
      <c r="I55" s="191">
        <f>'1 1.1 Pol'!G98+'1 1.2 Pol'!G15</f>
        <v>0</v>
      </c>
      <c r="J55" s="188" t="str">
        <f>IF(I67=0,"",I55/I67*100)</f>
        <v/>
      </c>
    </row>
    <row r="56" spans="1:10" ht="36.75" customHeight="1" x14ac:dyDescent="0.2">
      <c r="A56" s="177"/>
      <c r="B56" s="182" t="s">
        <v>78</v>
      </c>
      <c r="C56" s="183" t="s">
        <v>79</v>
      </c>
      <c r="D56" s="184"/>
      <c r="E56" s="184"/>
      <c r="F56" s="190" t="s">
        <v>24</v>
      </c>
      <c r="G56" s="191"/>
      <c r="H56" s="191"/>
      <c r="I56" s="191">
        <f>'1 1.1 Pol'!G109</f>
        <v>0</v>
      </c>
      <c r="J56" s="188" t="str">
        <f>IF(I67=0,"",I56/I67*100)</f>
        <v/>
      </c>
    </row>
    <row r="57" spans="1:10" ht="36.75" customHeight="1" x14ac:dyDescent="0.2">
      <c r="A57" s="177"/>
      <c r="B57" s="182" t="s">
        <v>80</v>
      </c>
      <c r="C57" s="183" t="s">
        <v>81</v>
      </c>
      <c r="D57" s="184"/>
      <c r="E57" s="184"/>
      <c r="F57" s="190" t="s">
        <v>24</v>
      </c>
      <c r="G57" s="191"/>
      <c r="H57" s="191"/>
      <c r="I57" s="191">
        <f>'1 1.1 Pol'!G122+'1 1.2 Pol'!G22</f>
        <v>0</v>
      </c>
      <c r="J57" s="188" t="str">
        <f>IF(I67=0,"",I57/I67*100)</f>
        <v/>
      </c>
    </row>
    <row r="58" spans="1:10" ht="36.75" customHeight="1" x14ac:dyDescent="0.2">
      <c r="A58" s="177"/>
      <c r="B58" s="182" t="s">
        <v>82</v>
      </c>
      <c r="C58" s="183" t="s">
        <v>83</v>
      </c>
      <c r="D58" s="184"/>
      <c r="E58" s="184"/>
      <c r="F58" s="190" t="s">
        <v>24</v>
      </c>
      <c r="G58" s="191"/>
      <c r="H58" s="191"/>
      <c r="I58" s="191">
        <f>'1 1.1 Pol'!G142</f>
        <v>0</v>
      </c>
      <c r="J58" s="188" t="str">
        <f>IF(I67=0,"",I58/I67*100)</f>
        <v/>
      </c>
    </row>
    <row r="59" spans="1:10" ht="36.75" customHeight="1" x14ac:dyDescent="0.2">
      <c r="A59" s="177"/>
      <c r="B59" s="182" t="s">
        <v>84</v>
      </c>
      <c r="C59" s="183" t="s">
        <v>85</v>
      </c>
      <c r="D59" s="184"/>
      <c r="E59" s="184"/>
      <c r="F59" s="190" t="s">
        <v>24</v>
      </c>
      <c r="G59" s="191"/>
      <c r="H59" s="191"/>
      <c r="I59" s="191">
        <f>'1 1.1 Pol'!G146</f>
        <v>0</v>
      </c>
      <c r="J59" s="188" t="str">
        <f>IF(I67=0,"",I59/I67*100)</f>
        <v/>
      </c>
    </row>
    <row r="60" spans="1:10" ht="36.75" customHeight="1" x14ac:dyDescent="0.2">
      <c r="A60" s="177"/>
      <c r="B60" s="182" t="s">
        <v>86</v>
      </c>
      <c r="C60" s="183" t="s">
        <v>87</v>
      </c>
      <c r="D60" s="184"/>
      <c r="E60" s="184"/>
      <c r="F60" s="190" t="s">
        <v>24</v>
      </c>
      <c r="G60" s="191"/>
      <c r="H60" s="191"/>
      <c r="I60" s="191">
        <f>'1 1.1 Pol'!G150</f>
        <v>0</v>
      </c>
      <c r="J60" s="188" t="str">
        <f>IF(I67=0,"",I60/I67*100)</f>
        <v/>
      </c>
    </row>
    <row r="61" spans="1:10" ht="36.75" customHeight="1" x14ac:dyDescent="0.2">
      <c r="A61" s="177"/>
      <c r="B61" s="182" t="s">
        <v>88</v>
      </c>
      <c r="C61" s="183" t="s">
        <v>89</v>
      </c>
      <c r="D61" s="184"/>
      <c r="E61" s="184"/>
      <c r="F61" s="190" t="s">
        <v>24</v>
      </c>
      <c r="G61" s="191"/>
      <c r="H61" s="191"/>
      <c r="I61" s="191">
        <f>'1 1.1 Pol'!G215</f>
        <v>0</v>
      </c>
      <c r="J61" s="188" t="str">
        <f>IF(I67=0,"",I61/I67*100)</f>
        <v/>
      </c>
    </row>
    <row r="62" spans="1:10" ht="36.75" customHeight="1" x14ac:dyDescent="0.2">
      <c r="A62" s="177"/>
      <c r="B62" s="182" t="s">
        <v>90</v>
      </c>
      <c r="C62" s="183" t="s">
        <v>91</v>
      </c>
      <c r="D62" s="184"/>
      <c r="E62" s="184"/>
      <c r="F62" s="190" t="s">
        <v>24</v>
      </c>
      <c r="G62" s="191"/>
      <c r="H62" s="191"/>
      <c r="I62" s="191">
        <f>'1 1.1 Pol'!G230</f>
        <v>0</v>
      </c>
      <c r="J62" s="188" t="str">
        <f>IF(I67=0,"",I62/I67*100)</f>
        <v/>
      </c>
    </row>
    <row r="63" spans="1:10" ht="36.75" customHeight="1" x14ac:dyDescent="0.2">
      <c r="A63" s="177"/>
      <c r="B63" s="182" t="s">
        <v>92</v>
      </c>
      <c r="C63" s="183" t="s">
        <v>93</v>
      </c>
      <c r="D63" s="184"/>
      <c r="E63" s="184"/>
      <c r="F63" s="190" t="s">
        <v>25</v>
      </c>
      <c r="G63" s="191"/>
      <c r="H63" s="191"/>
      <c r="I63" s="191">
        <f>'1 1.1 Pol'!G234</f>
        <v>0</v>
      </c>
      <c r="J63" s="188" t="str">
        <f>IF(I67=0,"",I63/I67*100)</f>
        <v/>
      </c>
    </row>
    <row r="64" spans="1:10" ht="36.75" customHeight="1" x14ac:dyDescent="0.2">
      <c r="A64" s="177"/>
      <c r="B64" s="182" t="s">
        <v>94</v>
      </c>
      <c r="C64" s="183" t="s">
        <v>95</v>
      </c>
      <c r="D64" s="184"/>
      <c r="E64" s="184"/>
      <c r="F64" s="190" t="s">
        <v>96</v>
      </c>
      <c r="G64" s="191"/>
      <c r="H64" s="191"/>
      <c r="I64" s="191">
        <f>'1 1.1 Pol'!G238+'1 1.2 Pol'!G26</f>
        <v>0</v>
      </c>
      <c r="J64" s="188" t="str">
        <f>IF(I67=0,"",I64/I67*100)</f>
        <v/>
      </c>
    </row>
    <row r="65" spans="1:10" ht="36.75" customHeight="1" x14ac:dyDescent="0.2">
      <c r="A65" s="177"/>
      <c r="B65" s="182" t="s">
        <v>97</v>
      </c>
      <c r="C65" s="183" t="s">
        <v>27</v>
      </c>
      <c r="D65" s="184"/>
      <c r="E65" s="184"/>
      <c r="F65" s="190" t="s">
        <v>97</v>
      </c>
      <c r="G65" s="191"/>
      <c r="H65" s="191"/>
      <c r="I65" s="191">
        <f>'00 00.1 Naklady'!G16</f>
        <v>0</v>
      </c>
      <c r="J65" s="188" t="str">
        <f>IF(I67=0,"",I65/I67*100)</f>
        <v/>
      </c>
    </row>
    <row r="66" spans="1:10" ht="36.75" customHeight="1" x14ac:dyDescent="0.2">
      <c r="A66" s="177"/>
      <c r="B66" s="182" t="s">
        <v>98</v>
      </c>
      <c r="C66" s="183" t="s">
        <v>28</v>
      </c>
      <c r="D66" s="184"/>
      <c r="E66" s="184"/>
      <c r="F66" s="190" t="s">
        <v>98</v>
      </c>
      <c r="G66" s="191"/>
      <c r="H66" s="191"/>
      <c r="I66" s="191">
        <f>'00 00.1 Naklady'!G25</f>
        <v>0</v>
      </c>
      <c r="J66" s="188" t="str">
        <f>IF(I67=0,"",I66/I67*100)</f>
        <v/>
      </c>
    </row>
    <row r="67" spans="1:10" ht="25.5" customHeight="1" x14ac:dyDescent="0.2">
      <c r="A67" s="178"/>
      <c r="B67" s="185" t="s">
        <v>1</v>
      </c>
      <c r="C67" s="186"/>
      <c r="D67" s="187"/>
      <c r="E67" s="187"/>
      <c r="F67" s="192"/>
      <c r="G67" s="193"/>
      <c r="H67" s="193"/>
      <c r="I67" s="193">
        <f>SUM(I53:I66)</f>
        <v>0</v>
      </c>
      <c r="J67" s="189">
        <f>SUM(J53:J66)</f>
        <v>0</v>
      </c>
    </row>
    <row r="68" spans="1:10" x14ac:dyDescent="0.2">
      <c r="F68" s="133"/>
      <c r="G68" s="133"/>
      <c r="H68" s="133"/>
      <c r="I68" s="133"/>
      <c r="J68" s="134"/>
    </row>
    <row r="69" spans="1:10" x14ac:dyDescent="0.2">
      <c r="F69" s="133"/>
      <c r="G69" s="133"/>
      <c r="H69" s="133"/>
      <c r="I69" s="133"/>
      <c r="J69" s="134"/>
    </row>
    <row r="70" spans="1:10" x14ac:dyDescent="0.2">
      <c r="F70" s="133"/>
      <c r="G70" s="133"/>
      <c r="H70" s="133"/>
      <c r="I70" s="133"/>
      <c r="J70" s="134"/>
    </row>
  </sheetData>
  <sheetProtection algorithmName="SHA-512" hashValue="1iUjZoxAgcZXC4o7x1zN8Pi+qyzTZQZ5z4K+CHbK/CK5dHQvxhyrzPS+EzLlx0B3PtCVVnnZX1rMJ+XHKpuYbA==" saltValue="gOlAOU6BFAZfOe50134Sm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3">
    <mergeCell ref="C65:E65"/>
    <mergeCell ref="C66:E66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44:E44"/>
    <mergeCell ref="C45:E45"/>
    <mergeCell ref="B46:E46"/>
    <mergeCell ref="C53:E53"/>
    <mergeCell ref="C54:E54"/>
    <mergeCell ref="C39:E39"/>
    <mergeCell ref="C40:E40"/>
    <mergeCell ref="C41:E41"/>
    <mergeCell ref="C42:E42"/>
    <mergeCell ref="C43:E4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49" t="s">
        <v>7</v>
      </c>
      <c r="B2" s="48"/>
      <c r="C2" s="102"/>
      <c r="D2" s="102"/>
      <c r="E2" s="102"/>
      <c r="F2" s="102"/>
      <c r="G2" s="103"/>
    </row>
    <row r="3" spans="1:7" ht="24.95" customHeight="1" x14ac:dyDescent="0.2">
      <c r="A3" s="49" t="s">
        <v>8</v>
      </c>
      <c r="B3" s="48"/>
      <c r="C3" s="102"/>
      <c r="D3" s="102"/>
      <c r="E3" s="102"/>
      <c r="F3" s="102"/>
      <c r="G3" s="103"/>
    </row>
    <row r="4" spans="1:7" ht="24.95" customHeight="1" x14ac:dyDescent="0.2">
      <c r="A4" s="49" t="s">
        <v>9</v>
      </c>
      <c r="B4" s="48"/>
      <c r="C4" s="102"/>
      <c r="D4" s="102"/>
      <c r="E4" s="102"/>
      <c r="F4" s="102"/>
      <c r="G4" s="103"/>
    </row>
    <row r="5" spans="1:7" x14ac:dyDescent="0.2">
      <c r="B5" s="4"/>
      <c r="C5" s="5"/>
      <c r="D5" s="6"/>
    </row>
  </sheetData>
  <sheetProtection algorithmName="SHA-512" hashValue="BDt8JWjHSfs1EluuH4/30QVwI8VbVoyav+uy+4cpwQ/tIAxvEYyQn+q6VcPJih9qb2+XkTEeNdqpINoIVUDprQ==" saltValue="z2HztiUiYtsEXfdia5NnM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1F938-1FE2-4DA9-83E0-C5580F98FC19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99</v>
      </c>
      <c r="B1" s="195"/>
      <c r="C1" s="195"/>
      <c r="D1" s="195"/>
      <c r="E1" s="195"/>
      <c r="F1" s="195"/>
      <c r="G1" s="195"/>
      <c r="AG1" t="s">
        <v>100</v>
      </c>
    </row>
    <row r="2" spans="1:60" ht="24.95" customHeight="1" x14ac:dyDescent="0.2">
      <c r="A2" s="196" t="s">
        <v>7</v>
      </c>
      <c r="B2" s="48" t="s">
        <v>45</v>
      </c>
      <c r="C2" s="199" t="s">
        <v>46</v>
      </c>
      <c r="D2" s="197"/>
      <c r="E2" s="197"/>
      <c r="F2" s="197"/>
      <c r="G2" s="198"/>
      <c r="AG2" t="s">
        <v>101</v>
      </c>
    </row>
    <row r="3" spans="1:60" ht="24.95" customHeight="1" x14ac:dyDescent="0.2">
      <c r="A3" s="196" t="s">
        <v>8</v>
      </c>
      <c r="B3" s="48" t="s">
        <v>102</v>
      </c>
      <c r="C3" s="199" t="s">
        <v>62</v>
      </c>
      <c r="D3" s="197"/>
      <c r="E3" s="197"/>
      <c r="F3" s="197"/>
      <c r="G3" s="198"/>
      <c r="AC3" s="175" t="s">
        <v>103</v>
      </c>
      <c r="AG3" t="s">
        <v>104</v>
      </c>
    </row>
    <row r="4" spans="1:60" ht="24.95" customHeight="1" x14ac:dyDescent="0.2">
      <c r="A4" s="200" t="s">
        <v>9</v>
      </c>
      <c r="B4" s="201" t="s">
        <v>61</v>
      </c>
      <c r="C4" s="202" t="s">
        <v>62</v>
      </c>
      <c r="D4" s="203"/>
      <c r="E4" s="203"/>
      <c r="F4" s="203"/>
      <c r="G4" s="204"/>
      <c r="AG4" t="s">
        <v>105</v>
      </c>
    </row>
    <row r="5" spans="1:60" x14ac:dyDescent="0.2">
      <c r="D5" s="10"/>
    </row>
    <row r="6" spans="1:60" ht="38.25" x14ac:dyDescent="0.2">
      <c r="A6" s="206" t="s">
        <v>106</v>
      </c>
      <c r="B6" s="208" t="s">
        <v>107</v>
      </c>
      <c r="C6" s="208" t="s">
        <v>108</v>
      </c>
      <c r="D6" s="207" t="s">
        <v>109</v>
      </c>
      <c r="E6" s="206" t="s">
        <v>110</v>
      </c>
      <c r="F6" s="205" t="s">
        <v>111</v>
      </c>
      <c r="G6" s="206" t="s">
        <v>29</v>
      </c>
      <c r="H6" s="209" t="s">
        <v>30</v>
      </c>
      <c r="I6" s="209" t="s">
        <v>112</v>
      </c>
      <c r="J6" s="209" t="s">
        <v>31</v>
      </c>
      <c r="K6" s="209" t="s">
        <v>113</v>
      </c>
      <c r="L6" s="209" t="s">
        <v>114</v>
      </c>
      <c r="M6" s="209" t="s">
        <v>115</v>
      </c>
      <c r="N6" s="209" t="s">
        <v>116</v>
      </c>
      <c r="O6" s="209" t="s">
        <v>117</v>
      </c>
      <c r="P6" s="209" t="s">
        <v>118</v>
      </c>
      <c r="Q6" s="209" t="s">
        <v>119</v>
      </c>
      <c r="R6" s="209" t="s">
        <v>120</v>
      </c>
      <c r="S6" s="209" t="s">
        <v>121</v>
      </c>
      <c r="T6" s="209" t="s">
        <v>122</v>
      </c>
      <c r="U6" s="209" t="s">
        <v>123</v>
      </c>
      <c r="V6" s="209" t="s">
        <v>124</v>
      </c>
      <c r="W6" s="209" t="s">
        <v>125</v>
      </c>
      <c r="X6" s="209" t="s">
        <v>126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127</v>
      </c>
      <c r="B8" s="224" t="s">
        <v>73</v>
      </c>
      <c r="C8" s="239" t="s">
        <v>74</v>
      </c>
      <c r="D8" s="225"/>
      <c r="E8" s="226"/>
      <c r="F8" s="227"/>
      <c r="G8" s="227">
        <f>SUMIF(AG9:AG15,"&lt;&gt;NOR",G9:G15)</f>
        <v>0</v>
      </c>
      <c r="H8" s="227"/>
      <c r="I8" s="227">
        <f>SUM(I9:I15)</f>
        <v>0</v>
      </c>
      <c r="J8" s="227"/>
      <c r="K8" s="227">
        <f>SUM(K9:K15)</f>
        <v>0</v>
      </c>
      <c r="L8" s="227"/>
      <c r="M8" s="227">
        <f>SUM(M9:M15)</f>
        <v>0</v>
      </c>
      <c r="N8" s="227"/>
      <c r="O8" s="227">
        <f>SUM(O9:O15)</f>
        <v>0</v>
      </c>
      <c r="P8" s="227"/>
      <c r="Q8" s="227">
        <f>SUM(Q9:Q15)</f>
        <v>0</v>
      </c>
      <c r="R8" s="227"/>
      <c r="S8" s="227"/>
      <c r="T8" s="228"/>
      <c r="U8" s="222"/>
      <c r="V8" s="222">
        <f>SUM(V9:V15)</f>
        <v>0</v>
      </c>
      <c r="W8" s="222"/>
      <c r="X8" s="222"/>
      <c r="AG8" t="s">
        <v>128</v>
      </c>
    </row>
    <row r="9" spans="1:60" outlineLevel="1" x14ac:dyDescent="0.2">
      <c r="A9" s="229">
        <v>1</v>
      </c>
      <c r="B9" s="230" t="s">
        <v>129</v>
      </c>
      <c r="C9" s="240" t="s">
        <v>130</v>
      </c>
      <c r="D9" s="231" t="s">
        <v>131</v>
      </c>
      <c r="E9" s="232">
        <v>4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</v>
      </c>
      <c r="Q9" s="234">
        <f>ROUND(E9*P9,2)</f>
        <v>0</v>
      </c>
      <c r="R9" s="234"/>
      <c r="S9" s="234" t="s">
        <v>132</v>
      </c>
      <c r="T9" s="235" t="s">
        <v>133</v>
      </c>
      <c r="U9" s="219">
        <v>0</v>
      </c>
      <c r="V9" s="219">
        <f>ROUND(E9*U9,2)</f>
        <v>0</v>
      </c>
      <c r="W9" s="219"/>
      <c r="X9" s="219" t="s">
        <v>134</v>
      </c>
      <c r="Y9" s="210"/>
      <c r="Z9" s="210"/>
      <c r="AA9" s="210"/>
      <c r="AB9" s="210"/>
      <c r="AC9" s="210"/>
      <c r="AD9" s="210"/>
      <c r="AE9" s="210"/>
      <c r="AF9" s="210"/>
      <c r="AG9" s="210" t="s">
        <v>135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1" t="s">
        <v>136</v>
      </c>
      <c r="D10" s="220"/>
      <c r="E10" s="221">
        <v>2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1" t="s">
        <v>138</v>
      </c>
      <c r="D11" s="220"/>
      <c r="E11" s="221">
        <v>2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137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2"/>
      <c r="D12" s="236"/>
      <c r="E12" s="236"/>
      <c r="F12" s="236"/>
      <c r="G12" s="236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139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29">
        <v>2</v>
      </c>
      <c r="B13" s="230" t="s">
        <v>140</v>
      </c>
      <c r="C13" s="240" t="s">
        <v>141</v>
      </c>
      <c r="D13" s="231" t="s">
        <v>131</v>
      </c>
      <c r="E13" s="232">
        <v>1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34">
        <v>0</v>
      </c>
      <c r="O13" s="234">
        <f>ROUND(E13*N13,2)</f>
        <v>0</v>
      </c>
      <c r="P13" s="234">
        <v>0</v>
      </c>
      <c r="Q13" s="234">
        <f>ROUND(E13*P13,2)</f>
        <v>0</v>
      </c>
      <c r="R13" s="234"/>
      <c r="S13" s="234" t="s">
        <v>142</v>
      </c>
      <c r="T13" s="235" t="s">
        <v>133</v>
      </c>
      <c r="U13" s="219">
        <v>0</v>
      </c>
      <c r="V13" s="219">
        <f>ROUND(E13*U13,2)</f>
        <v>0</v>
      </c>
      <c r="W13" s="219"/>
      <c r="X13" s="219" t="s">
        <v>134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135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41" t="s">
        <v>64</v>
      </c>
      <c r="D14" s="220"/>
      <c r="E14" s="221">
        <v>1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137</v>
      </c>
      <c r="AH14" s="210">
        <v>0</v>
      </c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2"/>
      <c r="D15" s="236"/>
      <c r="E15" s="236"/>
      <c r="F15" s="236"/>
      <c r="G15" s="236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139</v>
      </c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x14ac:dyDescent="0.2">
      <c r="A16" s="223" t="s">
        <v>127</v>
      </c>
      <c r="B16" s="224" t="s">
        <v>97</v>
      </c>
      <c r="C16" s="239" t="s">
        <v>27</v>
      </c>
      <c r="D16" s="225"/>
      <c r="E16" s="226"/>
      <c r="F16" s="227"/>
      <c r="G16" s="227">
        <f>SUMIF(AG17:AG24,"&lt;&gt;NOR",G17:G24)</f>
        <v>0</v>
      </c>
      <c r="H16" s="227"/>
      <c r="I16" s="227">
        <f>SUM(I17:I24)</f>
        <v>0</v>
      </c>
      <c r="J16" s="227"/>
      <c r="K16" s="227">
        <f>SUM(K17:K24)</f>
        <v>0</v>
      </c>
      <c r="L16" s="227"/>
      <c r="M16" s="227">
        <f>SUM(M17:M24)</f>
        <v>0</v>
      </c>
      <c r="N16" s="227"/>
      <c r="O16" s="227">
        <f>SUM(O17:O24)</f>
        <v>0</v>
      </c>
      <c r="P16" s="227"/>
      <c r="Q16" s="227">
        <f>SUM(Q17:Q24)</f>
        <v>0</v>
      </c>
      <c r="R16" s="227"/>
      <c r="S16" s="227"/>
      <c r="T16" s="228"/>
      <c r="U16" s="222"/>
      <c r="V16" s="222">
        <f>SUM(V17:V24)</f>
        <v>0</v>
      </c>
      <c r="W16" s="222"/>
      <c r="X16" s="222"/>
      <c r="AG16" t="s">
        <v>128</v>
      </c>
    </row>
    <row r="17" spans="1:60" outlineLevel="1" x14ac:dyDescent="0.2">
      <c r="A17" s="229">
        <v>3</v>
      </c>
      <c r="B17" s="230" t="s">
        <v>143</v>
      </c>
      <c r="C17" s="240" t="s">
        <v>144</v>
      </c>
      <c r="D17" s="231" t="s">
        <v>131</v>
      </c>
      <c r="E17" s="232">
        <v>1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4">
        <v>0</v>
      </c>
      <c r="O17" s="234">
        <f>ROUND(E17*N17,2)</f>
        <v>0</v>
      </c>
      <c r="P17" s="234">
        <v>0</v>
      </c>
      <c r="Q17" s="234">
        <f>ROUND(E17*P17,2)</f>
        <v>0</v>
      </c>
      <c r="R17" s="234"/>
      <c r="S17" s="234" t="s">
        <v>132</v>
      </c>
      <c r="T17" s="235" t="s">
        <v>133</v>
      </c>
      <c r="U17" s="219">
        <v>0</v>
      </c>
      <c r="V17" s="219">
        <f>ROUND(E17*U17,2)</f>
        <v>0</v>
      </c>
      <c r="W17" s="219"/>
      <c r="X17" s="219" t="s">
        <v>134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135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43"/>
      <c r="D18" s="237"/>
      <c r="E18" s="237"/>
      <c r="F18" s="237"/>
      <c r="G18" s="237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29">
        <v>4</v>
      </c>
      <c r="B19" s="230" t="s">
        <v>145</v>
      </c>
      <c r="C19" s="240" t="s">
        <v>146</v>
      </c>
      <c r="D19" s="231" t="s">
        <v>131</v>
      </c>
      <c r="E19" s="232">
        <v>1</v>
      </c>
      <c r="F19" s="233"/>
      <c r="G19" s="234">
        <f>ROUND(E19*F19,2)</f>
        <v>0</v>
      </c>
      <c r="H19" s="233"/>
      <c r="I19" s="234">
        <f>ROUND(E19*H19,2)</f>
        <v>0</v>
      </c>
      <c r="J19" s="233"/>
      <c r="K19" s="234">
        <f>ROUND(E19*J19,2)</f>
        <v>0</v>
      </c>
      <c r="L19" s="234">
        <v>21</v>
      </c>
      <c r="M19" s="234">
        <f>G19*(1+L19/100)</f>
        <v>0</v>
      </c>
      <c r="N19" s="234">
        <v>0</v>
      </c>
      <c r="O19" s="234">
        <f>ROUND(E19*N19,2)</f>
        <v>0</v>
      </c>
      <c r="P19" s="234">
        <v>0</v>
      </c>
      <c r="Q19" s="234">
        <f>ROUND(E19*P19,2)</f>
        <v>0</v>
      </c>
      <c r="R19" s="234"/>
      <c r="S19" s="234" t="s">
        <v>132</v>
      </c>
      <c r="T19" s="235" t="s">
        <v>133</v>
      </c>
      <c r="U19" s="219">
        <v>0</v>
      </c>
      <c r="V19" s="219">
        <f>ROUND(E19*U19,2)</f>
        <v>0</v>
      </c>
      <c r="W19" s="219"/>
      <c r="X19" s="219" t="s">
        <v>134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147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3"/>
      <c r="D20" s="237"/>
      <c r="E20" s="237"/>
      <c r="F20" s="237"/>
      <c r="G20" s="237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139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29">
        <v>5</v>
      </c>
      <c r="B21" s="230" t="s">
        <v>148</v>
      </c>
      <c r="C21" s="240" t="s">
        <v>149</v>
      </c>
      <c r="D21" s="231" t="s">
        <v>131</v>
      </c>
      <c r="E21" s="232">
        <v>1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34">
        <v>0</v>
      </c>
      <c r="O21" s="234">
        <f>ROUND(E21*N21,2)</f>
        <v>0</v>
      </c>
      <c r="P21" s="234">
        <v>0</v>
      </c>
      <c r="Q21" s="234">
        <f>ROUND(E21*P21,2)</f>
        <v>0</v>
      </c>
      <c r="R21" s="234"/>
      <c r="S21" s="234" t="s">
        <v>132</v>
      </c>
      <c r="T21" s="235" t="s">
        <v>133</v>
      </c>
      <c r="U21" s="219">
        <v>0</v>
      </c>
      <c r="V21" s="219">
        <f>ROUND(E21*U21,2)</f>
        <v>0</v>
      </c>
      <c r="W21" s="219"/>
      <c r="X21" s="219" t="s">
        <v>134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147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43"/>
      <c r="D22" s="237"/>
      <c r="E22" s="237"/>
      <c r="F22" s="237"/>
      <c r="G22" s="237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139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29">
        <v>6</v>
      </c>
      <c r="B23" s="230" t="s">
        <v>150</v>
      </c>
      <c r="C23" s="240" t="s">
        <v>151</v>
      </c>
      <c r="D23" s="231" t="s">
        <v>131</v>
      </c>
      <c r="E23" s="232">
        <v>1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</v>
      </c>
      <c r="O23" s="234">
        <f>ROUND(E23*N23,2)</f>
        <v>0</v>
      </c>
      <c r="P23" s="234">
        <v>0</v>
      </c>
      <c r="Q23" s="234">
        <f>ROUND(E23*P23,2)</f>
        <v>0</v>
      </c>
      <c r="R23" s="234"/>
      <c r="S23" s="234" t="s">
        <v>132</v>
      </c>
      <c r="T23" s="235" t="s">
        <v>133</v>
      </c>
      <c r="U23" s="219">
        <v>0</v>
      </c>
      <c r="V23" s="219">
        <f>ROUND(E23*U23,2)</f>
        <v>0</v>
      </c>
      <c r="W23" s="219"/>
      <c r="X23" s="219" t="s">
        <v>134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147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3"/>
      <c r="D24" s="237"/>
      <c r="E24" s="237"/>
      <c r="F24" s="237"/>
      <c r="G24" s="237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139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x14ac:dyDescent="0.2">
      <c r="A25" s="223" t="s">
        <v>127</v>
      </c>
      <c r="B25" s="224" t="s">
        <v>98</v>
      </c>
      <c r="C25" s="239" t="s">
        <v>28</v>
      </c>
      <c r="D25" s="225"/>
      <c r="E25" s="226"/>
      <c r="F25" s="227"/>
      <c r="G25" s="227">
        <f>SUMIF(AG26:AG29,"&lt;&gt;NOR",G26:G29)</f>
        <v>0</v>
      </c>
      <c r="H25" s="227"/>
      <c r="I25" s="227">
        <f>SUM(I26:I29)</f>
        <v>0</v>
      </c>
      <c r="J25" s="227"/>
      <c r="K25" s="227">
        <f>SUM(K26:K29)</f>
        <v>0</v>
      </c>
      <c r="L25" s="227"/>
      <c r="M25" s="227">
        <f>SUM(M26:M29)</f>
        <v>0</v>
      </c>
      <c r="N25" s="227"/>
      <c r="O25" s="227">
        <f>SUM(O26:O29)</f>
        <v>0</v>
      </c>
      <c r="P25" s="227"/>
      <c r="Q25" s="227">
        <f>SUM(Q26:Q29)</f>
        <v>0</v>
      </c>
      <c r="R25" s="227"/>
      <c r="S25" s="227"/>
      <c r="T25" s="228"/>
      <c r="U25" s="222"/>
      <c r="V25" s="222">
        <f>SUM(V26:V29)</f>
        <v>0</v>
      </c>
      <c r="W25" s="222"/>
      <c r="X25" s="222"/>
      <c r="AG25" t="s">
        <v>128</v>
      </c>
    </row>
    <row r="26" spans="1:60" outlineLevel="1" x14ac:dyDescent="0.2">
      <c r="A26" s="229">
        <v>7</v>
      </c>
      <c r="B26" s="230" t="s">
        <v>152</v>
      </c>
      <c r="C26" s="240" t="s">
        <v>153</v>
      </c>
      <c r="D26" s="231" t="s">
        <v>131</v>
      </c>
      <c r="E26" s="232">
        <v>1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21</v>
      </c>
      <c r="M26" s="234">
        <f>G26*(1+L26/100)</f>
        <v>0</v>
      </c>
      <c r="N26" s="234">
        <v>0</v>
      </c>
      <c r="O26" s="234">
        <f>ROUND(E26*N26,2)</f>
        <v>0</v>
      </c>
      <c r="P26" s="234">
        <v>0</v>
      </c>
      <c r="Q26" s="234">
        <f>ROUND(E26*P26,2)</f>
        <v>0</v>
      </c>
      <c r="R26" s="234"/>
      <c r="S26" s="234" t="s">
        <v>132</v>
      </c>
      <c r="T26" s="235" t="s">
        <v>133</v>
      </c>
      <c r="U26" s="219">
        <v>0</v>
      </c>
      <c r="V26" s="219">
        <f>ROUND(E26*U26,2)</f>
        <v>0</v>
      </c>
      <c r="W26" s="219"/>
      <c r="X26" s="219" t="s">
        <v>134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135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3"/>
      <c r="D27" s="237"/>
      <c r="E27" s="237"/>
      <c r="F27" s="237"/>
      <c r="G27" s="237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139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29">
        <v>8</v>
      </c>
      <c r="B28" s="230" t="s">
        <v>154</v>
      </c>
      <c r="C28" s="240" t="s">
        <v>155</v>
      </c>
      <c r="D28" s="231" t="s">
        <v>131</v>
      </c>
      <c r="E28" s="232">
        <v>1</v>
      </c>
      <c r="F28" s="233"/>
      <c r="G28" s="234">
        <f>ROUND(E28*F28,2)</f>
        <v>0</v>
      </c>
      <c r="H28" s="233"/>
      <c r="I28" s="234">
        <f>ROUND(E28*H28,2)</f>
        <v>0</v>
      </c>
      <c r="J28" s="233"/>
      <c r="K28" s="234">
        <f>ROUND(E28*J28,2)</f>
        <v>0</v>
      </c>
      <c r="L28" s="234">
        <v>21</v>
      </c>
      <c r="M28" s="234">
        <f>G28*(1+L28/100)</f>
        <v>0</v>
      </c>
      <c r="N28" s="234">
        <v>0</v>
      </c>
      <c r="O28" s="234">
        <f>ROUND(E28*N28,2)</f>
        <v>0</v>
      </c>
      <c r="P28" s="234">
        <v>0</v>
      </c>
      <c r="Q28" s="234">
        <f>ROUND(E28*P28,2)</f>
        <v>0</v>
      </c>
      <c r="R28" s="234"/>
      <c r="S28" s="234" t="s">
        <v>132</v>
      </c>
      <c r="T28" s="235" t="s">
        <v>133</v>
      </c>
      <c r="U28" s="219">
        <v>0</v>
      </c>
      <c r="V28" s="219">
        <f>ROUND(E28*U28,2)</f>
        <v>0</v>
      </c>
      <c r="W28" s="219"/>
      <c r="X28" s="219" t="s">
        <v>134</v>
      </c>
      <c r="Y28" s="210"/>
      <c r="Z28" s="210"/>
      <c r="AA28" s="210"/>
      <c r="AB28" s="210"/>
      <c r="AC28" s="210"/>
      <c r="AD28" s="210"/>
      <c r="AE28" s="210"/>
      <c r="AF28" s="210"/>
      <c r="AG28" s="210" t="s">
        <v>135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3"/>
      <c r="D29" s="237"/>
      <c r="E29" s="237"/>
      <c r="F29" s="237"/>
      <c r="G29" s="237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139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x14ac:dyDescent="0.2">
      <c r="A30" s="3"/>
      <c r="B30" s="4"/>
      <c r="C30" s="244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AE30">
        <v>15</v>
      </c>
      <c r="AF30">
        <v>21</v>
      </c>
      <c r="AG30" t="s">
        <v>114</v>
      </c>
    </row>
    <row r="31" spans="1:60" x14ac:dyDescent="0.2">
      <c r="A31" s="213"/>
      <c r="B31" s="214" t="s">
        <v>29</v>
      </c>
      <c r="C31" s="245"/>
      <c r="D31" s="215"/>
      <c r="E31" s="216"/>
      <c r="F31" s="216"/>
      <c r="G31" s="238">
        <f>G8+G16+G25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AE31">
        <f>SUMIF(L7:L29,AE30,G7:G29)</f>
        <v>0</v>
      </c>
      <c r="AF31">
        <f>SUMIF(L7:L29,AF30,G7:G29)</f>
        <v>0</v>
      </c>
      <c r="AG31" t="s">
        <v>156</v>
      </c>
    </row>
    <row r="32" spans="1:60" x14ac:dyDescent="0.2">
      <c r="C32" s="246"/>
      <c r="D32" s="10"/>
      <c r="AG32" t="s">
        <v>157</v>
      </c>
    </row>
    <row r="33" spans="4:4" x14ac:dyDescent="0.2">
      <c r="D33" s="10"/>
    </row>
    <row r="34" spans="4:4" x14ac:dyDescent="0.2">
      <c r="D34" s="10"/>
    </row>
    <row r="35" spans="4:4" x14ac:dyDescent="0.2">
      <c r="D35" s="10"/>
    </row>
    <row r="36" spans="4:4" x14ac:dyDescent="0.2">
      <c r="D36" s="10"/>
    </row>
    <row r="37" spans="4:4" x14ac:dyDescent="0.2">
      <c r="D37" s="10"/>
    </row>
    <row r="38" spans="4:4" x14ac:dyDescent="0.2">
      <c r="D38" s="10"/>
    </row>
    <row r="39" spans="4:4" x14ac:dyDescent="0.2">
      <c r="D39" s="10"/>
    </row>
    <row r="40" spans="4:4" x14ac:dyDescent="0.2">
      <c r="D40" s="10"/>
    </row>
    <row r="41" spans="4:4" x14ac:dyDescent="0.2">
      <c r="D41" s="10"/>
    </row>
    <row r="42" spans="4:4" x14ac:dyDescent="0.2">
      <c r="D42" s="10"/>
    </row>
    <row r="43" spans="4:4" x14ac:dyDescent="0.2">
      <c r="D43" s="10"/>
    </row>
    <row r="44" spans="4:4" x14ac:dyDescent="0.2">
      <c r="D44" s="10"/>
    </row>
    <row r="45" spans="4:4" x14ac:dyDescent="0.2">
      <c r="D45" s="10"/>
    </row>
    <row r="46" spans="4:4" x14ac:dyDescent="0.2">
      <c r="D46" s="10"/>
    </row>
    <row r="47" spans="4:4" x14ac:dyDescent="0.2">
      <c r="D47" s="10"/>
    </row>
    <row r="48" spans="4:4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AKJP9ARxn3UoAPLQRJH9/N/QEXZYbCtMN32W8I5tyZf3iaRXR4B8Ck5aLS527uErlFrEu7wMyTlDenJ1Otk3Cw==" saltValue="kjRnMxH4lp4EoRLhTIrpAQ==" spinCount="100000" sheet="1"/>
  <mergeCells count="12">
    <mergeCell ref="C18:G18"/>
    <mergeCell ref="C20:G20"/>
    <mergeCell ref="C22:G22"/>
    <mergeCell ref="C24:G24"/>
    <mergeCell ref="C27:G27"/>
    <mergeCell ref="C29:G29"/>
    <mergeCell ref="A1:G1"/>
    <mergeCell ref="C2:G2"/>
    <mergeCell ref="C3:G3"/>
    <mergeCell ref="C4:G4"/>
    <mergeCell ref="C12:G12"/>
    <mergeCell ref="C15:G15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E1F8C-139A-4E43-9602-502F4F96FDB2}">
  <sheetPr>
    <outlinePr summaryBelow="0"/>
  </sheetPr>
  <dimension ref="A1:BH5000"/>
  <sheetViews>
    <sheetView tabSelected="1"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5" t="s">
        <v>158</v>
      </c>
      <c r="B1" s="195"/>
      <c r="C1" s="195"/>
      <c r="D1" s="195"/>
      <c r="E1" s="195"/>
      <c r="F1" s="195"/>
      <c r="G1" s="195"/>
      <c r="AG1" t="s">
        <v>100</v>
      </c>
    </row>
    <row r="2" spans="1:60" ht="24.95" customHeight="1" x14ac:dyDescent="0.2">
      <c r="A2" s="196" t="s">
        <v>7</v>
      </c>
      <c r="B2" s="48" t="s">
        <v>45</v>
      </c>
      <c r="C2" s="199" t="s">
        <v>46</v>
      </c>
      <c r="D2" s="197"/>
      <c r="E2" s="197"/>
      <c r="F2" s="197"/>
      <c r="G2" s="198"/>
      <c r="AG2" t="s">
        <v>101</v>
      </c>
    </row>
    <row r="3" spans="1:60" ht="24.95" customHeight="1" x14ac:dyDescent="0.2">
      <c r="A3" s="196" t="s">
        <v>8</v>
      </c>
      <c r="B3" s="48" t="s">
        <v>64</v>
      </c>
      <c r="C3" s="199" t="s">
        <v>65</v>
      </c>
      <c r="D3" s="197"/>
      <c r="E3" s="197"/>
      <c r="F3" s="197"/>
      <c r="G3" s="198"/>
      <c r="AC3" s="175" t="s">
        <v>101</v>
      </c>
      <c r="AG3" t="s">
        <v>104</v>
      </c>
    </row>
    <row r="4" spans="1:60" ht="24.95" customHeight="1" x14ac:dyDescent="0.2">
      <c r="A4" s="200" t="s">
        <v>9</v>
      </c>
      <c r="B4" s="201" t="s">
        <v>66</v>
      </c>
      <c r="C4" s="202" t="s">
        <v>65</v>
      </c>
      <c r="D4" s="203"/>
      <c r="E4" s="203"/>
      <c r="F4" s="203"/>
      <c r="G4" s="204"/>
      <c r="AG4" t="s">
        <v>105</v>
      </c>
    </row>
    <row r="5" spans="1:60" x14ac:dyDescent="0.2">
      <c r="D5" s="10"/>
    </row>
    <row r="6" spans="1:60" ht="38.25" x14ac:dyDescent="0.2">
      <c r="A6" s="206" t="s">
        <v>106</v>
      </c>
      <c r="B6" s="208" t="s">
        <v>107</v>
      </c>
      <c r="C6" s="208" t="s">
        <v>108</v>
      </c>
      <c r="D6" s="207" t="s">
        <v>109</v>
      </c>
      <c r="E6" s="206" t="s">
        <v>110</v>
      </c>
      <c r="F6" s="205" t="s">
        <v>111</v>
      </c>
      <c r="G6" s="206" t="s">
        <v>29</v>
      </c>
      <c r="H6" s="209" t="s">
        <v>30</v>
      </c>
      <c r="I6" s="209" t="s">
        <v>112</v>
      </c>
      <c r="J6" s="209" t="s">
        <v>31</v>
      </c>
      <c r="K6" s="209" t="s">
        <v>113</v>
      </c>
      <c r="L6" s="209" t="s">
        <v>114</v>
      </c>
      <c r="M6" s="209" t="s">
        <v>115</v>
      </c>
      <c r="N6" s="209" t="s">
        <v>116</v>
      </c>
      <c r="O6" s="209" t="s">
        <v>117</v>
      </c>
      <c r="P6" s="209" t="s">
        <v>118</v>
      </c>
      <c r="Q6" s="209" t="s">
        <v>119</v>
      </c>
      <c r="R6" s="209" t="s">
        <v>120</v>
      </c>
      <c r="S6" s="209" t="s">
        <v>121</v>
      </c>
      <c r="T6" s="209" t="s">
        <v>122</v>
      </c>
      <c r="U6" s="209" t="s">
        <v>123</v>
      </c>
      <c r="V6" s="209" t="s">
        <v>124</v>
      </c>
      <c r="W6" s="209" t="s">
        <v>125</v>
      </c>
      <c r="X6" s="209" t="s">
        <v>126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127</v>
      </c>
      <c r="B8" s="224" t="s">
        <v>64</v>
      </c>
      <c r="C8" s="239" t="s">
        <v>75</v>
      </c>
      <c r="D8" s="225"/>
      <c r="E8" s="226"/>
      <c r="F8" s="227"/>
      <c r="G8" s="227">
        <f>SUMIF(AG9:AG97,"&lt;&gt;NOR",G9:G97)</f>
        <v>0</v>
      </c>
      <c r="H8" s="227"/>
      <c r="I8" s="227">
        <f>SUM(I9:I97)</f>
        <v>0</v>
      </c>
      <c r="J8" s="227"/>
      <c r="K8" s="227">
        <f>SUM(K9:K97)</f>
        <v>0</v>
      </c>
      <c r="L8" s="227"/>
      <c r="M8" s="227">
        <f>SUM(M9:M97)</f>
        <v>0</v>
      </c>
      <c r="N8" s="227"/>
      <c r="O8" s="227">
        <f>SUM(O9:O97)</f>
        <v>8.870000000000001</v>
      </c>
      <c r="P8" s="227"/>
      <c r="Q8" s="227">
        <f>SUM(Q9:Q97)</f>
        <v>184.46</v>
      </c>
      <c r="R8" s="227"/>
      <c r="S8" s="227"/>
      <c r="T8" s="228"/>
      <c r="U8" s="222"/>
      <c r="V8" s="222">
        <f>SUM(V9:V97)</f>
        <v>168.60000000000005</v>
      </c>
      <c r="W8" s="222"/>
      <c r="X8" s="222"/>
      <c r="AG8" t="s">
        <v>128</v>
      </c>
    </row>
    <row r="9" spans="1:60" ht="22.5" outlineLevel="1" x14ac:dyDescent="0.2">
      <c r="A9" s="229">
        <v>1</v>
      </c>
      <c r="B9" s="230" t="s">
        <v>159</v>
      </c>
      <c r="C9" s="240" t="s">
        <v>160</v>
      </c>
      <c r="D9" s="231" t="s">
        <v>161</v>
      </c>
      <c r="E9" s="232">
        <v>3.5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0.13800000000000001</v>
      </c>
      <c r="Q9" s="234">
        <f>ROUND(E9*P9,2)</f>
        <v>0.48</v>
      </c>
      <c r="R9" s="234" t="s">
        <v>162</v>
      </c>
      <c r="S9" s="234" t="s">
        <v>132</v>
      </c>
      <c r="T9" s="235" t="s">
        <v>132</v>
      </c>
      <c r="U9" s="219">
        <v>0.16</v>
      </c>
      <c r="V9" s="219">
        <f>ROUND(E9*U9,2)</f>
        <v>0.56000000000000005</v>
      </c>
      <c r="W9" s="219"/>
      <c r="X9" s="219" t="s">
        <v>163</v>
      </c>
      <c r="Y9" s="210"/>
      <c r="Z9" s="210"/>
      <c r="AA9" s="210"/>
      <c r="AB9" s="210"/>
      <c r="AC9" s="210"/>
      <c r="AD9" s="210"/>
      <c r="AE9" s="210"/>
      <c r="AF9" s="210"/>
      <c r="AG9" s="210" t="s">
        <v>164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50" t="s">
        <v>165</v>
      </c>
      <c r="D10" s="247"/>
      <c r="E10" s="247"/>
      <c r="F10" s="247"/>
      <c r="G10" s="247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166</v>
      </c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1" t="s">
        <v>167</v>
      </c>
      <c r="D11" s="220"/>
      <c r="E11" s="221">
        <v>3.5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137</v>
      </c>
      <c r="AH11" s="210">
        <v>0</v>
      </c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17"/>
      <c r="B12" s="218"/>
      <c r="C12" s="242"/>
      <c r="D12" s="236"/>
      <c r="E12" s="236"/>
      <c r="F12" s="236"/>
      <c r="G12" s="236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0"/>
      <c r="Z12" s="210"/>
      <c r="AA12" s="210"/>
      <c r="AB12" s="210"/>
      <c r="AC12" s="210"/>
      <c r="AD12" s="210"/>
      <c r="AE12" s="210"/>
      <c r="AF12" s="210"/>
      <c r="AG12" s="210" t="s">
        <v>139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ht="33.75" outlineLevel="1" x14ac:dyDescent="0.2">
      <c r="A13" s="229">
        <v>2</v>
      </c>
      <c r="B13" s="230" t="s">
        <v>168</v>
      </c>
      <c r="C13" s="240" t="s">
        <v>169</v>
      </c>
      <c r="D13" s="231" t="s">
        <v>161</v>
      </c>
      <c r="E13" s="232">
        <v>431.35</v>
      </c>
      <c r="F13" s="233"/>
      <c r="G13" s="234">
        <f>ROUND(E13*F13,2)</f>
        <v>0</v>
      </c>
      <c r="H13" s="233"/>
      <c r="I13" s="234">
        <f>ROUND(E13*H13,2)</f>
        <v>0</v>
      </c>
      <c r="J13" s="233"/>
      <c r="K13" s="234">
        <f>ROUND(E13*J13,2)</f>
        <v>0</v>
      </c>
      <c r="L13" s="234">
        <v>21</v>
      </c>
      <c r="M13" s="234">
        <f>G13*(1+L13/100)</f>
        <v>0</v>
      </c>
      <c r="N13" s="234">
        <v>0</v>
      </c>
      <c r="O13" s="234">
        <f>ROUND(E13*N13,2)</f>
        <v>0</v>
      </c>
      <c r="P13" s="234">
        <v>0.2</v>
      </c>
      <c r="Q13" s="234">
        <f>ROUND(E13*P13,2)</f>
        <v>86.27</v>
      </c>
      <c r="R13" s="234" t="s">
        <v>162</v>
      </c>
      <c r="S13" s="234" t="s">
        <v>132</v>
      </c>
      <c r="T13" s="235" t="s">
        <v>132</v>
      </c>
      <c r="U13" s="219">
        <v>0.1</v>
      </c>
      <c r="V13" s="219">
        <f>ROUND(E13*U13,2)</f>
        <v>43.14</v>
      </c>
      <c r="W13" s="219"/>
      <c r="X13" s="219" t="s">
        <v>163</v>
      </c>
      <c r="Y13" s="210"/>
      <c r="Z13" s="210"/>
      <c r="AA13" s="210"/>
      <c r="AB13" s="210"/>
      <c r="AC13" s="210"/>
      <c r="AD13" s="210"/>
      <c r="AE13" s="210"/>
      <c r="AF13" s="210"/>
      <c r="AG13" s="210" t="s">
        <v>164</v>
      </c>
      <c r="AH13" s="210"/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50" t="s">
        <v>165</v>
      </c>
      <c r="D14" s="247"/>
      <c r="E14" s="247"/>
      <c r="F14" s="247"/>
      <c r="G14" s="247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166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outlineLevel="1" x14ac:dyDescent="0.2">
      <c r="A15" s="217"/>
      <c r="B15" s="218"/>
      <c r="C15" s="241" t="s">
        <v>170</v>
      </c>
      <c r="D15" s="220"/>
      <c r="E15" s="221">
        <v>431.35</v>
      </c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0"/>
      <c r="Z15" s="210"/>
      <c r="AA15" s="210"/>
      <c r="AB15" s="210"/>
      <c r="AC15" s="210"/>
      <c r="AD15" s="210"/>
      <c r="AE15" s="210"/>
      <c r="AF15" s="210"/>
      <c r="AG15" s="210" t="s">
        <v>137</v>
      </c>
      <c r="AH15" s="210">
        <v>0</v>
      </c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</row>
    <row r="16" spans="1:60" outlineLevel="1" x14ac:dyDescent="0.2">
      <c r="A16" s="217"/>
      <c r="B16" s="218"/>
      <c r="C16" s="242"/>
      <c r="D16" s="236"/>
      <c r="E16" s="236"/>
      <c r="F16" s="236"/>
      <c r="G16" s="236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0"/>
      <c r="Z16" s="210"/>
      <c r="AA16" s="210"/>
      <c r="AB16" s="210"/>
      <c r="AC16" s="210"/>
      <c r="AD16" s="210"/>
      <c r="AE16" s="210"/>
      <c r="AF16" s="210"/>
      <c r="AG16" s="210" t="s">
        <v>139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ht="33.75" outlineLevel="1" x14ac:dyDescent="0.2">
      <c r="A17" s="229">
        <v>3</v>
      </c>
      <c r="B17" s="230" t="s">
        <v>171</v>
      </c>
      <c r="C17" s="240" t="s">
        <v>172</v>
      </c>
      <c r="D17" s="231" t="s">
        <v>161</v>
      </c>
      <c r="E17" s="232">
        <v>3.85</v>
      </c>
      <c r="F17" s="233"/>
      <c r="G17" s="234">
        <f>ROUND(E17*F17,2)</f>
        <v>0</v>
      </c>
      <c r="H17" s="233"/>
      <c r="I17" s="234">
        <f>ROUND(E17*H17,2)</f>
        <v>0</v>
      </c>
      <c r="J17" s="233"/>
      <c r="K17" s="234">
        <f>ROUND(E17*J17,2)</f>
        <v>0</v>
      </c>
      <c r="L17" s="234">
        <v>21</v>
      </c>
      <c r="M17" s="234">
        <f>G17*(1+L17/100)</f>
        <v>0</v>
      </c>
      <c r="N17" s="234">
        <v>0</v>
      </c>
      <c r="O17" s="234">
        <f>ROUND(E17*N17,2)</f>
        <v>0</v>
      </c>
      <c r="P17" s="234">
        <v>0.28799999999999998</v>
      </c>
      <c r="Q17" s="234">
        <f>ROUND(E17*P17,2)</f>
        <v>1.1100000000000001</v>
      </c>
      <c r="R17" s="234" t="s">
        <v>162</v>
      </c>
      <c r="S17" s="234" t="s">
        <v>132</v>
      </c>
      <c r="T17" s="235" t="s">
        <v>132</v>
      </c>
      <c r="U17" s="219">
        <v>0.12</v>
      </c>
      <c r="V17" s="219">
        <f>ROUND(E17*U17,2)</f>
        <v>0.46</v>
      </c>
      <c r="W17" s="219"/>
      <c r="X17" s="219" t="s">
        <v>163</v>
      </c>
      <c r="Y17" s="210"/>
      <c r="Z17" s="210"/>
      <c r="AA17" s="210"/>
      <c r="AB17" s="210"/>
      <c r="AC17" s="210"/>
      <c r="AD17" s="210"/>
      <c r="AE17" s="210"/>
      <c r="AF17" s="210"/>
      <c r="AG17" s="210" t="s">
        <v>164</v>
      </c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50" t="s">
        <v>165</v>
      </c>
      <c r="D18" s="247"/>
      <c r="E18" s="247"/>
      <c r="F18" s="247"/>
      <c r="G18" s="247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166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outlineLevel="1" x14ac:dyDescent="0.2">
      <c r="A19" s="217"/>
      <c r="B19" s="218"/>
      <c r="C19" s="241" t="s">
        <v>173</v>
      </c>
      <c r="D19" s="220"/>
      <c r="E19" s="221">
        <v>3.85</v>
      </c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0"/>
      <c r="Z19" s="210"/>
      <c r="AA19" s="210"/>
      <c r="AB19" s="210"/>
      <c r="AC19" s="210"/>
      <c r="AD19" s="210"/>
      <c r="AE19" s="210"/>
      <c r="AF19" s="210"/>
      <c r="AG19" s="210" t="s">
        <v>137</v>
      </c>
      <c r="AH19" s="210">
        <v>0</v>
      </c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2"/>
      <c r="D20" s="236"/>
      <c r="E20" s="236"/>
      <c r="F20" s="236"/>
      <c r="G20" s="236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139</v>
      </c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ht="22.5" outlineLevel="1" x14ac:dyDescent="0.2">
      <c r="A21" s="229">
        <v>4</v>
      </c>
      <c r="B21" s="230" t="s">
        <v>174</v>
      </c>
      <c r="C21" s="240" t="s">
        <v>175</v>
      </c>
      <c r="D21" s="231" t="s">
        <v>161</v>
      </c>
      <c r="E21" s="232">
        <v>5.8</v>
      </c>
      <c r="F21" s="233"/>
      <c r="G21" s="234">
        <f>ROUND(E21*F21,2)</f>
        <v>0</v>
      </c>
      <c r="H21" s="233"/>
      <c r="I21" s="234">
        <f>ROUND(E21*H21,2)</f>
        <v>0</v>
      </c>
      <c r="J21" s="233"/>
      <c r="K21" s="234">
        <f>ROUND(E21*J21,2)</f>
        <v>0</v>
      </c>
      <c r="L21" s="234">
        <v>21</v>
      </c>
      <c r="M21" s="234">
        <f>G21*(1+L21/100)</f>
        <v>0</v>
      </c>
      <c r="N21" s="234">
        <v>0</v>
      </c>
      <c r="O21" s="234">
        <f>ROUND(E21*N21,2)</f>
        <v>0</v>
      </c>
      <c r="P21" s="234">
        <v>0.22500000000000001</v>
      </c>
      <c r="Q21" s="234">
        <f>ROUND(E21*P21,2)</f>
        <v>1.31</v>
      </c>
      <c r="R21" s="234" t="s">
        <v>162</v>
      </c>
      <c r="S21" s="234" t="s">
        <v>132</v>
      </c>
      <c r="T21" s="235" t="s">
        <v>132</v>
      </c>
      <c r="U21" s="219">
        <v>0.14000000000000001</v>
      </c>
      <c r="V21" s="219">
        <f>ROUND(E21*U21,2)</f>
        <v>0.81</v>
      </c>
      <c r="W21" s="219"/>
      <c r="X21" s="219" t="s">
        <v>163</v>
      </c>
      <c r="Y21" s="210"/>
      <c r="Z21" s="210"/>
      <c r="AA21" s="210"/>
      <c r="AB21" s="210"/>
      <c r="AC21" s="210"/>
      <c r="AD21" s="210"/>
      <c r="AE21" s="210"/>
      <c r="AF21" s="210"/>
      <c r="AG21" s="210" t="s">
        <v>164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outlineLevel="1" x14ac:dyDescent="0.2">
      <c r="A22" s="217"/>
      <c r="B22" s="218"/>
      <c r="C22" s="250" t="s">
        <v>165</v>
      </c>
      <c r="D22" s="247"/>
      <c r="E22" s="247"/>
      <c r="F22" s="247"/>
      <c r="G22" s="247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0"/>
      <c r="Z22" s="210"/>
      <c r="AA22" s="210"/>
      <c r="AB22" s="210"/>
      <c r="AC22" s="210"/>
      <c r="AD22" s="210"/>
      <c r="AE22" s="210"/>
      <c r="AF22" s="210"/>
      <c r="AG22" s="210" t="s">
        <v>166</v>
      </c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</row>
    <row r="23" spans="1:60" outlineLevel="1" x14ac:dyDescent="0.2">
      <c r="A23" s="217"/>
      <c r="B23" s="218"/>
      <c r="C23" s="241" t="s">
        <v>176</v>
      </c>
      <c r="D23" s="220"/>
      <c r="E23" s="221">
        <v>1.8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0"/>
      <c r="Z23" s="210"/>
      <c r="AA23" s="210"/>
      <c r="AB23" s="210"/>
      <c r="AC23" s="210"/>
      <c r="AD23" s="210"/>
      <c r="AE23" s="210"/>
      <c r="AF23" s="210"/>
      <c r="AG23" s="210" t="s">
        <v>137</v>
      </c>
      <c r="AH23" s="210">
        <v>0</v>
      </c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1" t="s">
        <v>177</v>
      </c>
      <c r="D24" s="220"/>
      <c r="E24" s="221">
        <v>4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137</v>
      </c>
      <c r="AH24" s="210">
        <v>0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2"/>
      <c r="D25" s="236"/>
      <c r="E25" s="236"/>
      <c r="F25" s="236"/>
      <c r="G25" s="236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139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ht="22.5" outlineLevel="1" x14ac:dyDescent="0.2">
      <c r="A26" s="229">
        <v>5</v>
      </c>
      <c r="B26" s="230" t="s">
        <v>178</v>
      </c>
      <c r="C26" s="240" t="s">
        <v>179</v>
      </c>
      <c r="D26" s="231" t="s">
        <v>161</v>
      </c>
      <c r="E26" s="232">
        <v>433.15</v>
      </c>
      <c r="F26" s="233"/>
      <c r="G26" s="234">
        <f>ROUND(E26*F26,2)</f>
        <v>0</v>
      </c>
      <c r="H26" s="233"/>
      <c r="I26" s="234">
        <f>ROUND(E26*H26,2)</f>
        <v>0</v>
      </c>
      <c r="J26" s="233"/>
      <c r="K26" s="234">
        <f>ROUND(E26*J26,2)</f>
        <v>0</v>
      </c>
      <c r="L26" s="234">
        <v>21</v>
      </c>
      <c r="M26" s="234">
        <f>G26*(1+L26/100)</f>
        <v>0</v>
      </c>
      <c r="N26" s="234">
        <v>0</v>
      </c>
      <c r="O26" s="234">
        <f>ROUND(E26*N26,2)</f>
        <v>0</v>
      </c>
      <c r="P26" s="234">
        <v>0.22</v>
      </c>
      <c r="Q26" s="234">
        <f>ROUND(E26*P26,2)</f>
        <v>95.29</v>
      </c>
      <c r="R26" s="234" t="s">
        <v>162</v>
      </c>
      <c r="S26" s="234" t="s">
        <v>132</v>
      </c>
      <c r="T26" s="235" t="s">
        <v>132</v>
      </c>
      <c r="U26" s="219">
        <v>0.05</v>
      </c>
      <c r="V26" s="219">
        <f>ROUND(E26*U26,2)</f>
        <v>21.66</v>
      </c>
      <c r="W26" s="219"/>
      <c r="X26" s="219" t="s">
        <v>163</v>
      </c>
      <c r="Y26" s="210"/>
      <c r="Z26" s="210"/>
      <c r="AA26" s="210"/>
      <c r="AB26" s="210"/>
      <c r="AC26" s="210"/>
      <c r="AD26" s="210"/>
      <c r="AE26" s="210"/>
      <c r="AF26" s="210"/>
      <c r="AG26" s="210" t="s">
        <v>164</v>
      </c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</row>
    <row r="27" spans="1:60" outlineLevel="1" x14ac:dyDescent="0.2">
      <c r="A27" s="217"/>
      <c r="B27" s="218"/>
      <c r="C27" s="241" t="s">
        <v>180</v>
      </c>
      <c r="D27" s="220"/>
      <c r="E27" s="221">
        <v>433.15</v>
      </c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0"/>
      <c r="Z27" s="210"/>
      <c r="AA27" s="210"/>
      <c r="AB27" s="210"/>
      <c r="AC27" s="210"/>
      <c r="AD27" s="210"/>
      <c r="AE27" s="210"/>
      <c r="AF27" s="210"/>
      <c r="AG27" s="210" t="s">
        <v>137</v>
      </c>
      <c r="AH27" s="210">
        <v>0</v>
      </c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2"/>
      <c r="D28" s="236"/>
      <c r="E28" s="236"/>
      <c r="F28" s="236"/>
      <c r="G28" s="236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139</v>
      </c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29">
        <v>6</v>
      </c>
      <c r="B29" s="230" t="s">
        <v>181</v>
      </c>
      <c r="C29" s="240" t="s">
        <v>182</v>
      </c>
      <c r="D29" s="231" t="s">
        <v>183</v>
      </c>
      <c r="E29" s="232">
        <v>4.5</v>
      </c>
      <c r="F29" s="233"/>
      <c r="G29" s="234">
        <f>ROUND(E29*F29,2)</f>
        <v>0</v>
      </c>
      <c r="H29" s="233"/>
      <c r="I29" s="234">
        <f>ROUND(E29*H29,2)</f>
        <v>0</v>
      </c>
      <c r="J29" s="233"/>
      <c r="K29" s="234">
        <f>ROUND(E29*J29,2)</f>
        <v>0</v>
      </c>
      <c r="L29" s="234">
        <v>21</v>
      </c>
      <c r="M29" s="234">
        <f>G29*(1+L29/100)</f>
        <v>0</v>
      </c>
      <c r="N29" s="234">
        <v>1.5720000000000001E-2</v>
      </c>
      <c r="O29" s="234">
        <f>ROUND(E29*N29,2)</f>
        <v>7.0000000000000007E-2</v>
      </c>
      <c r="P29" s="234">
        <v>0</v>
      </c>
      <c r="Q29" s="234">
        <f>ROUND(E29*P29,2)</f>
        <v>0</v>
      </c>
      <c r="R29" s="234" t="s">
        <v>184</v>
      </c>
      <c r="S29" s="234" t="s">
        <v>132</v>
      </c>
      <c r="T29" s="235" t="s">
        <v>132</v>
      </c>
      <c r="U29" s="219">
        <v>0.65</v>
      </c>
      <c r="V29" s="219">
        <f>ROUND(E29*U29,2)</f>
        <v>2.93</v>
      </c>
      <c r="W29" s="219"/>
      <c r="X29" s="219" t="s">
        <v>163</v>
      </c>
      <c r="Y29" s="210"/>
      <c r="Z29" s="210"/>
      <c r="AA29" s="210"/>
      <c r="AB29" s="210"/>
      <c r="AC29" s="210"/>
      <c r="AD29" s="210"/>
      <c r="AE29" s="210"/>
      <c r="AF29" s="210"/>
      <c r="AG29" s="210" t="s">
        <v>164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ht="22.5" outlineLevel="1" x14ac:dyDescent="0.2">
      <c r="A30" s="217"/>
      <c r="B30" s="218"/>
      <c r="C30" s="250" t="s">
        <v>185</v>
      </c>
      <c r="D30" s="247"/>
      <c r="E30" s="247"/>
      <c r="F30" s="247"/>
      <c r="G30" s="247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0"/>
      <c r="Z30" s="210"/>
      <c r="AA30" s="210"/>
      <c r="AB30" s="210"/>
      <c r="AC30" s="210"/>
      <c r="AD30" s="210"/>
      <c r="AE30" s="210"/>
      <c r="AF30" s="210"/>
      <c r="AG30" s="210" t="s">
        <v>166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48" t="str">
        <f>C30</f>
        <v>získané při čerpání, potrubím nebo žlaby. Montáž, demontáž a opotřebení potrubí nebo žlabu a jeho utěsnění po dobu provozu. Včetně nutné podpěrné konstrukce.</v>
      </c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1" t="s">
        <v>186</v>
      </c>
      <c r="D31" s="220"/>
      <c r="E31" s="221">
        <v>4.5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137</v>
      </c>
      <c r="AH31" s="210">
        <v>0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42"/>
      <c r="D32" s="236"/>
      <c r="E32" s="236"/>
      <c r="F32" s="236"/>
      <c r="G32" s="236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139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60" ht="22.5" outlineLevel="1" x14ac:dyDescent="0.2">
      <c r="A33" s="229">
        <v>7</v>
      </c>
      <c r="B33" s="230" t="s">
        <v>187</v>
      </c>
      <c r="C33" s="240" t="s">
        <v>188</v>
      </c>
      <c r="D33" s="231" t="s">
        <v>189</v>
      </c>
      <c r="E33" s="232">
        <v>0.9</v>
      </c>
      <c r="F33" s="233"/>
      <c r="G33" s="234">
        <f>ROUND(E33*F33,2)</f>
        <v>0</v>
      </c>
      <c r="H33" s="233"/>
      <c r="I33" s="234">
        <f>ROUND(E33*H33,2)</f>
        <v>0</v>
      </c>
      <c r="J33" s="233"/>
      <c r="K33" s="234">
        <f>ROUND(E33*J33,2)</f>
        <v>0</v>
      </c>
      <c r="L33" s="234">
        <v>21</v>
      </c>
      <c r="M33" s="234">
        <f>G33*(1+L33/100)</f>
        <v>0</v>
      </c>
      <c r="N33" s="234">
        <v>0</v>
      </c>
      <c r="O33" s="234">
        <f>ROUND(E33*N33,2)</f>
        <v>0</v>
      </c>
      <c r="P33" s="234">
        <v>0</v>
      </c>
      <c r="Q33" s="234">
        <f>ROUND(E33*P33,2)</f>
        <v>0</v>
      </c>
      <c r="R33" s="234" t="s">
        <v>184</v>
      </c>
      <c r="S33" s="234" t="s">
        <v>132</v>
      </c>
      <c r="T33" s="235" t="s">
        <v>132</v>
      </c>
      <c r="U33" s="219">
        <v>0.37</v>
      </c>
      <c r="V33" s="219">
        <f>ROUND(E33*U33,2)</f>
        <v>0.33</v>
      </c>
      <c r="W33" s="219"/>
      <c r="X33" s="219" t="s">
        <v>163</v>
      </c>
      <c r="Y33" s="210"/>
      <c r="Z33" s="210"/>
      <c r="AA33" s="210"/>
      <c r="AB33" s="210"/>
      <c r="AC33" s="210"/>
      <c r="AD33" s="210"/>
      <c r="AE33" s="210"/>
      <c r="AF33" s="210"/>
      <c r="AG33" s="210" t="s">
        <v>164</v>
      </c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</row>
    <row r="34" spans="1:60" outlineLevel="1" x14ac:dyDescent="0.2">
      <c r="A34" s="217"/>
      <c r="B34" s="218"/>
      <c r="C34" s="250" t="s">
        <v>190</v>
      </c>
      <c r="D34" s="247"/>
      <c r="E34" s="247"/>
      <c r="F34" s="247"/>
      <c r="G34" s="247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0"/>
      <c r="Z34" s="210"/>
      <c r="AA34" s="210"/>
      <c r="AB34" s="210"/>
      <c r="AC34" s="210"/>
      <c r="AD34" s="210"/>
      <c r="AE34" s="210"/>
      <c r="AF34" s="210"/>
      <c r="AG34" s="210" t="s">
        <v>166</v>
      </c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210"/>
      <c r="BH34" s="210"/>
    </row>
    <row r="35" spans="1:60" outlineLevel="1" x14ac:dyDescent="0.2">
      <c r="A35" s="217"/>
      <c r="B35" s="218"/>
      <c r="C35" s="241" t="s">
        <v>191</v>
      </c>
      <c r="D35" s="220"/>
      <c r="E35" s="221">
        <v>0.9</v>
      </c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0"/>
      <c r="Z35" s="210"/>
      <c r="AA35" s="210"/>
      <c r="AB35" s="210"/>
      <c r="AC35" s="210"/>
      <c r="AD35" s="210"/>
      <c r="AE35" s="210"/>
      <c r="AF35" s="210"/>
      <c r="AG35" s="210" t="s">
        <v>137</v>
      </c>
      <c r="AH35" s="210">
        <v>0</v>
      </c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</row>
    <row r="36" spans="1:60" outlineLevel="1" x14ac:dyDescent="0.2">
      <c r="A36" s="217"/>
      <c r="B36" s="218"/>
      <c r="C36" s="242"/>
      <c r="D36" s="236"/>
      <c r="E36" s="236"/>
      <c r="F36" s="236"/>
      <c r="G36" s="236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0"/>
      <c r="Z36" s="210"/>
      <c r="AA36" s="210"/>
      <c r="AB36" s="210"/>
      <c r="AC36" s="210"/>
      <c r="AD36" s="210"/>
      <c r="AE36" s="210"/>
      <c r="AF36" s="210"/>
      <c r="AG36" s="210" t="s">
        <v>139</v>
      </c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</row>
    <row r="37" spans="1:60" ht="22.5" outlineLevel="1" x14ac:dyDescent="0.2">
      <c r="A37" s="229">
        <v>8</v>
      </c>
      <c r="B37" s="230" t="s">
        <v>192</v>
      </c>
      <c r="C37" s="240" t="s">
        <v>193</v>
      </c>
      <c r="D37" s="231" t="s">
        <v>189</v>
      </c>
      <c r="E37" s="232">
        <v>0.18</v>
      </c>
      <c r="F37" s="233"/>
      <c r="G37" s="234">
        <f>ROUND(E37*F37,2)</f>
        <v>0</v>
      </c>
      <c r="H37" s="233"/>
      <c r="I37" s="234">
        <f>ROUND(E37*H37,2)</f>
        <v>0</v>
      </c>
      <c r="J37" s="233"/>
      <c r="K37" s="234">
        <f>ROUND(E37*J37,2)</f>
        <v>0</v>
      </c>
      <c r="L37" s="234">
        <v>21</v>
      </c>
      <c r="M37" s="234">
        <f>G37*(1+L37/100)</f>
        <v>0</v>
      </c>
      <c r="N37" s="234">
        <v>0</v>
      </c>
      <c r="O37" s="234">
        <f>ROUND(E37*N37,2)</f>
        <v>0</v>
      </c>
      <c r="P37" s="234">
        <v>0</v>
      </c>
      <c r="Q37" s="234">
        <f>ROUND(E37*P37,2)</f>
        <v>0</v>
      </c>
      <c r="R37" s="234" t="s">
        <v>184</v>
      </c>
      <c r="S37" s="234" t="s">
        <v>132</v>
      </c>
      <c r="T37" s="235" t="s">
        <v>132</v>
      </c>
      <c r="U37" s="219">
        <v>0.06</v>
      </c>
      <c r="V37" s="219">
        <f>ROUND(E37*U37,2)</f>
        <v>0.01</v>
      </c>
      <c r="W37" s="219"/>
      <c r="X37" s="219" t="s">
        <v>163</v>
      </c>
      <c r="Y37" s="210"/>
      <c r="Z37" s="210"/>
      <c r="AA37" s="210"/>
      <c r="AB37" s="210"/>
      <c r="AC37" s="210"/>
      <c r="AD37" s="210"/>
      <c r="AE37" s="210"/>
      <c r="AF37" s="210"/>
      <c r="AG37" s="210" t="s">
        <v>164</v>
      </c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  <c r="BD37" s="210"/>
      <c r="BE37" s="210"/>
      <c r="BF37" s="210"/>
      <c r="BG37" s="210"/>
      <c r="BH37" s="210"/>
    </row>
    <row r="38" spans="1:60" outlineLevel="1" x14ac:dyDescent="0.2">
      <c r="A38" s="217"/>
      <c r="B38" s="218"/>
      <c r="C38" s="250" t="s">
        <v>190</v>
      </c>
      <c r="D38" s="247"/>
      <c r="E38" s="247"/>
      <c r="F38" s="247"/>
      <c r="G38" s="247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0"/>
      <c r="Z38" s="210"/>
      <c r="AA38" s="210"/>
      <c r="AB38" s="210"/>
      <c r="AC38" s="210"/>
      <c r="AD38" s="210"/>
      <c r="AE38" s="210"/>
      <c r="AF38" s="210"/>
      <c r="AG38" s="210" t="s">
        <v>166</v>
      </c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210"/>
      <c r="BH38" s="210"/>
    </row>
    <row r="39" spans="1:60" outlineLevel="1" x14ac:dyDescent="0.2">
      <c r="A39" s="217"/>
      <c r="B39" s="218"/>
      <c r="C39" s="241" t="s">
        <v>194</v>
      </c>
      <c r="D39" s="220"/>
      <c r="E39" s="221">
        <v>0.18</v>
      </c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0"/>
      <c r="Z39" s="210"/>
      <c r="AA39" s="210"/>
      <c r="AB39" s="210"/>
      <c r="AC39" s="210"/>
      <c r="AD39" s="210"/>
      <c r="AE39" s="210"/>
      <c r="AF39" s="210"/>
      <c r="AG39" s="210" t="s">
        <v>137</v>
      </c>
      <c r="AH39" s="210">
        <v>5</v>
      </c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</row>
    <row r="40" spans="1:60" outlineLevel="1" x14ac:dyDescent="0.2">
      <c r="A40" s="217"/>
      <c r="B40" s="218"/>
      <c r="C40" s="242"/>
      <c r="D40" s="236"/>
      <c r="E40" s="236"/>
      <c r="F40" s="236"/>
      <c r="G40" s="236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0"/>
      <c r="Z40" s="210"/>
      <c r="AA40" s="210"/>
      <c r="AB40" s="210"/>
      <c r="AC40" s="210"/>
      <c r="AD40" s="210"/>
      <c r="AE40" s="210"/>
      <c r="AF40" s="210"/>
      <c r="AG40" s="210" t="s">
        <v>139</v>
      </c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</row>
    <row r="41" spans="1:60" ht="22.5" outlineLevel="1" x14ac:dyDescent="0.2">
      <c r="A41" s="229">
        <v>9</v>
      </c>
      <c r="B41" s="230" t="s">
        <v>195</v>
      </c>
      <c r="C41" s="240" t="s">
        <v>196</v>
      </c>
      <c r="D41" s="231" t="s">
        <v>189</v>
      </c>
      <c r="E41" s="232">
        <v>2.6</v>
      </c>
      <c r="F41" s="233"/>
      <c r="G41" s="234">
        <f>ROUND(E41*F41,2)</f>
        <v>0</v>
      </c>
      <c r="H41" s="233"/>
      <c r="I41" s="234">
        <f>ROUND(E41*H41,2)</f>
        <v>0</v>
      </c>
      <c r="J41" s="233"/>
      <c r="K41" s="234">
        <f>ROUND(E41*J41,2)</f>
        <v>0</v>
      </c>
      <c r="L41" s="234">
        <v>21</v>
      </c>
      <c r="M41" s="234">
        <f>G41*(1+L41/100)</f>
        <v>0</v>
      </c>
      <c r="N41" s="234">
        <v>0</v>
      </c>
      <c r="O41" s="234">
        <f>ROUND(E41*N41,2)</f>
        <v>0</v>
      </c>
      <c r="P41" s="234">
        <v>0</v>
      </c>
      <c r="Q41" s="234">
        <f>ROUND(E41*P41,2)</f>
        <v>0</v>
      </c>
      <c r="R41" s="234" t="s">
        <v>184</v>
      </c>
      <c r="S41" s="234" t="s">
        <v>132</v>
      </c>
      <c r="T41" s="235" t="s">
        <v>132</v>
      </c>
      <c r="U41" s="219">
        <v>18.22</v>
      </c>
      <c r="V41" s="219">
        <f>ROUND(E41*U41,2)</f>
        <v>47.37</v>
      </c>
      <c r="W41" s="219"/>
      <c r="X41" s="219" t="s">
        <v>163</v>
      </c>
      <c r="Y41" s="210"/>
      <c r="Z41" s="210"/>
      <c r="AA41" s="210"/>
      <c r="AB41" s="210"/>
      <c r="AC41" s="210"/>
      <c r="AD41" s="210"/>
      <c r="AE41" s="210"/>
      <c r="AF41" s="210"/>
      <c r="AG41" s="210" t="s">
        <v>164</v>
      </c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  <c r="BD41" s="210"/>
      <c r="BE41" s="210"/>
      <c r="BF41" s="210"/>
      <c r="BG41" s="210"/>
      <c r="BH41" s="210"/>
    </row>
    <row r="42" spans="1:60" outlineLevel="1" x14ac:dyDescent="0.2">
      <c r="A42" s="217"/>
      <c r="B42" s="218"/>
      <c r="C42" s="250" t="s">
        <v>197</v>
      </c>
      <c r="D42" s="247"/>
      <c r="E42" s="247"/>
      <c r="F42" s="247"/>
      <c r="G42" s="247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0"/>
      <c r="Z42" s="210"/>
      <c r="AA42" s="210"/>
      <c r="AB42" s="210"/>
      <c r="AC42" s="210"/>
      <c r="AD42" s="210"/>
      <c r="AE42" s="210"/>
      <c r="AF42" s="210"/>
      <c r="AG42" s="210" t="s">
        <v>166</v>
      </c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</row>
    <row r="43" spans="1:60" outlineLevel="1" x14ac:dyDescent="0.2">
      <c r="A43" s="217"/>
      <c r="B43" s="218"/>
      <c r="C43" s="241" t="s">
        <v>198</v>
      </c>
      <c r="D43" s="220"/>
      <c r="E43" s="221">
        <v>2.6</v>
      </c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0"/>
      <c r="Z43" s="210"/>
      <c r="AA43" s="210"/>
      <c r="AB43" s="210"/>
      <c r="AC43" s="210"/>
      <c r="AD43" s="210"/>
      <c r="AE43" s="210"/>
      <c r="AF43" s="210"/>
      <c r="AG43" s="210" t="s">
        <v>137</v>
      </c>
      <c r="AH43" s="210">
        <v>0</v>
      </c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  <c r="BD43" s="210"/>
      <c r="BE43" s="210"/>
      <c r="BF43" s="210"/>
      <c r="BG43" s="210"/>
      <c r="BH43" s="210"/>
    </row>
    <row r="44" spans="1:60" outlineLevel="1" x14ac:dyDescent="0.2">
      <c r="A44" s="217"/>
      <c r="B44" s="218"/>
      <c r="C44" s="242"/>
      <c r="D44" s="236"/>
      <c r="E44" s="236"/>
      <c r="F44" s="236"/>
      <c r="G44" s="236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0"/>
      <c r="Z44" s="210"/>
      <c r="AA44" s="210"/>
      <c r="AB44" s="210"/>
      <c r="AC44" s="210"/>
      <c r="AD44" s="210"/>
      <c r="AE44" s="210"/>
      <c r="AF44" s="210"/>
      <c r="AG44" s="210" t="s">
        <v>139</v>
      </c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210"/>
      <c r="BH44" s="210"/>
    </row>
    <row r="45" spans="1:60" outlineLevel="1" x14ac:dyDescent="0.2">
      <c r="A45" s="229">
        <v>10</v>
      </c>
      <c r="B45" s="230" t="s">
        <v>199</v>
      </c>
      <c r="C45" s="240" t="s">
        <v>200</v>
      </c>
      <c r="D45" s="231" t="s">
        <v>189</v>
      </c>
      <c r="E45" s="232">
        <v>14.1</v>
      </c>
      <c r="F45" s="233"/>
      <c r="G45" s="234">
        <f>ROUND(E45*F45,2)</f>
        <v>0</v>
      </c>
      <c r="H45" s="233"/>
      <c r="I45" s="234">
        <f>ROUND(E45*H45,2)</f>
        <v>0</v>
      </c>
      <c r="J45" s="233"/>
      <c r="K45" s="234">
        <f>ROUND(E45*J45,2)</f>
        <v>0</v>
      </c>
      <c r="L45" s="234">
        <v>21</v>
      </c>
      <c r="M45" s="234">
        <f>G45*(1+L45/100)</f>
        <v>0</v>
      </c>
      <c r="N45" s="234">
        <v>0</v>
      </c>
      <c r="O45" s="234">
        <f>ROUND(E45*N45,2)</f>
        <v>0</v>
      </c>
      <c r="P45" s="234">
        <v>0</v>
      </c>
      <c r="Q45" s="234">
        <f>ROUND(E45*P45,2)</f>
        <v>0</v>
      </c>
      <c r="R45" s="234" t="s">
        <v>184</v>
      </c>
      <c r="S45" s="234" t="s">
        <v>132</v>
      </c>
      <c r="T45" s="235" t="s">
        <v>132</v>
      </c>
      <c r="U45" s="219">
        <v>0.37</v>
      </c>
      <c r="V45" s="219">
        <f>ROUND(E45*U45,2)</f>
        <v>5.22</v>
      </c>
      <c r="W45" s="219"/>
      <c r="X45" s="219" t="s">
        <v>163</v>
      </c>
      <c r="Y45" s="210"/>
      <c r="Z45" s="210"/>
      <c r="AA45" s="210"/>
      <c r="AB45" s="210"/>
      <c r="AC45" s="210"/>
      <c r="AD45" s="210"/>
      <c r="AE45" s="210"/>
      <c r="AF45" s="210"/>
      <c r="AG45" s="210" t="s">
        <v>164</v>
      </c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0"/>
    </row>
    <row r="46" spans="1:60" ht="33.75" outlineLevel="1" x14ac:dyDescent="0.2">
      <c r="A46" s="217"/>
      <c r="B46" s="218"/>
      <c r="C46" s="250" t="s">
        <v>201</v>
      </c>
      <c r="D46" s="247"/>
      <c r="E46" s="247"/>
      <c r="F46" s="247"/>
      <c r="G46" s="247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0"/>
      <c r="Z46" s="210"/>
      <c r="AA46" s="210"/>
      <c r="AB46" s="210"/>
      <c r="AC46" s="210"/>
      <c r="AD46" s="210"/>
      <c r="AE46" s="210"/>
      <c r="AF46" s="210"/>
      <c r="AG46" s="210" t="s">
        <v>166</v>
      </c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48" t="str">
        <f>C46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46" s="210"/>
      <c r="BC46" s="210"/>
      <c r="BD46" s="210"/>
      <c r="BE46" s="210"/>
      <c r="BF46" s="210"/>
      <c r="BG46" s="210"/>
      <c r="BH46" s="210"/>
    </row>
    <row r="47" spans="1:60" outlineLevel="1" x14ac:dyDescent="0.2">
      <c r="A47" s="217"/>
      <c r="B47" s="218"/>
      <c r="C47" s="241" t="s">
        <v>202</v>
      </c>
      <c r="D47" s="220"/>
      <c r="E47" s="221">
        <v>20.7</v>
      </c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0"/>
      <c r="Z47" s="210"/>
      <c r="AA47" s="210"/>
      <c r="AB47" s="210"/>
      <c r="AC47" s="210"/>
      <c r="AD47" s="210"/>
      <c r="AE47" s="210"/>
      <c r="AF47" s="210"/>
      <c r="AG47" s="210" t="s">
        <v>137</v>
      </c>
      <c r="AH47" s="210">
        <v>0</v>
      </c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  <c r="BD47" s="210"/>
      <c r="BE47" s="210"/>
      <c r="BF47" s="210"/>
      <c r="BG47" s="210"/>
      <c r="BH47" s="210"/>
    </row>
    <row r="48" spans="1:60" outlineLevel="1" x14ac:dyDescent="0.2">
      <c r="A48" s="217"/>
      <c r="B48" s="218"/>
      <c r="C48" s="241" t="s">
        <v>203</v>
      </c>
      <c r="D48" s="220"/>
      <c r="E48" s="221">
        <v>-6.6</v>
      </c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0"/>
      <c r="Z48" s="210"/>
      <c r="AA48" s="210"/>
      <c r="AB48" s="210"/>
      <c r="AC48" s="210"/>
      <c r="AD48" s="210"/>
      <c r="AE48" s="210"/>
      <c r="AF48" s="210"/>
      <c r="AG48" s="210" t="s">
        <v>137</v>
      </c>
      <c r="AH48" s="210">
        <v>0</v>
      </c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</row>
    <row r="49" spans="1:60" outlineLevel="1" x14ac:dyDescent="0.2">
      <c r="A49" s="217"/>
      <c r="B49" s="218"/>
      <c r="C49" s="242"/>
      <c r="D49" s="236"/>
      <c r="E49" s="236"/>
      <c r="F49" s="236"/>
      <c r="G49" s="236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0"/>
      <c r="Z49" s="210"/>
      <c r="AA49" s="210"/>
      <c r="AB49" s="210"/>
      <c r="AC49" s="210"/>
      <c r="AD49" s="210"/>
      <c r="AE49" s="210"/>
      <c r="AF49" s="210"/>
      <c r="AG49" s="210" t="s">
        <v>139</v>
      </c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</row>
    <row r="50" spans="1:60" outlineLevel="1" x14ac:dyDescent="0.2">
      <c r="A50" s="229">
        <v>11</v>
      </c>
      <c r="B50" s="230" t="s">
        <v>204</v>
      </c>
      <c r="C50" s="240" t="s">
        <v>205</v>
      </c>
      <c r="D50" s="231" t="s">
        <v>189</v>
      </c>
      <c r="E50" s="232">
        <v>4.42</v>
      </c>
      <c r="F50" s="233"/>
      <c r="G50" s="234">
        <f>ROUND(E50*F50,2)</f>
        <v>0</v>
      </c>
      <c r="H50" s="233"/>
      <c r="I50" s="234">
        <f>ROUND(E50*H50,2)</f>
        <v>0</v>
      </c>
      <c r="J50" s="233"/>
      <c r="K50" s="234">
        <f>ROUND(E50*J50,2)</f>
        <v>0</v>
      </c>
      <c r="L50" s="234">
        <v>21</v>
      </c>
      <c r="M50" s="234">
        <f>G50*(1+L50/100)</f>
        <v>0</v>
      </c>
      <c r="N50" s="234">
        <v>0</v>
      </c>
      <c r="O50" s="234">
        <f>ROUND(E50*N50,2)</f>
        <v>0</v>
      </c>
      <c r="P50" s="234">
        <v>0</v>
      </c>
      <c r="Q50" s="234">
        <f>ROUND(E50*P50,2)</f>
        <v>0</v>
      </c>
      <c r="R50" s="234" t="s">
        <v>184</v>
      </c>
      <c r="S50" s="234" t="s">
        <v>132</v>
      </c>
      <c r="T50" s="235" t="s">
        <v>132</v>
      </c>
      <c r="U50" s="219">
        <v>0.08</v>
      </c>
      <c r="V50" s="219">
        <f>ROUND(E50*U50,2)</f>
        <v>0.35</v>
      </c>
      <c r="W50" s="219"/>
      <c r="X50" s="219" t="s">
        <v>163</v>
      </c>
      <c r="Y50" s="210"/>
      <c r="Z50" s="210"/>
      <c r="AA50" s="210"/>
      <c r="AB50" s="210"/>
      <c r="AC50" s="210"/>
      <c r="AD50" s="210"/>
      <c r="AE50" s="210"/>
      <c r="AF50" s="210"/>
      <c r="AG50" s="210" t="s">
        <v>164</v>
      </c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</row>
    <row r="51" spans="1:60" ht="33.75" outlineLevel="1" x14ac:dyDescent="0.2">
      <c r="A51" s="217"/>
      <c r="B51" s="218"/>
      <c r="C51" s="250" t="s">
        <v>201</v>
      </c>
      <c r="D51" s="247"/>
      <c r="E51" s="247"/>
      <c r="F51" s="247"/>
      <c r="G51" s="247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0"/>
      <c r="Z51" s="210"/>
      <c r="AA51" s="210"/>
      <c r="AB51" s="210"/>
      <c r="AC51" s="210"/>
      <c r="AD51" s="210"/>
      <c r="AE51" s="210"/>
      <c r="AF51" s="210"/>
      <c r="AG51" s="210" t="s">
        <v>166</v>
      </c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48" t="str">
        <f>C51</f>
        <v>zapažených i nezapažených, s urovnáním dna do předepsaného profilu a spádu, s případně nutným přehozením výkopku na vzdálenost do 3 m ve výkopišti, s přehozením výkopku na přilehlém terénu na vzdálenost do 5 m od podélné osy rýhy nebo s naložením výkopku na dopravní prostředek.</v>
      </c>
      <c r="BB51" s="210"/>
      <c r="BC51" s="210"/>
      <c r="BD51" s="210"/>
      <c r="BE51" s="210"/>
      <c r="BF51" s="210"/>
      <c r="BG51" s="210"/>
      <c r="BH51" s="210"/>
    </row>
    <row r="52" spans="1:60" outlineLevel="1" x14ac:dyDescent="0.2">
      <c r="A52" s="217"/>
      <c r="B52" s="218"/>
      <c r="C52" s="241" t="s">
        <v>206</v>
      </c>
      <c r="D52" s="220"/>
      <c r="E52" s="221">
        <v>2.82</v>
      </c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0"/>
      <c r="Z52" s="210"/>
      <c r="AA52" s="210"/>
      <c r="AB52" s="210"/>
      <c r="AC52" s="210"/>
      <c r="AD52" s="210"/>
      <c r="AE52" s="210"/>
      <c r="AF52" s="210"/>
      <c r="AG52" s="210" t="s">
        <v>137</v>
      </c>
      <c r="AH52" s="210">
        <v>5</v>
      </c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</row>
    <row r="53" spans="1:60" outlineLevel="1" x14ac:dyDescent="0.2">
      <c r="A53" s="217"/>
      <c r="B53" s="218"/>
      <c r="C53" s="241" t="s">
        <v>207</v>
      </c>
      <c r="D53" s="220"/>
      <c r="E53" s="221">
        <v>1.6</v>
      </c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0"/>
      <c r="Z53" s="210"/>
      <c r="AA53" s="210"/>
      <c r="AB53" s="210"/>
      <c r="AC53" s="210"/>
      <c r="AD53" s="210"/>
      <c r="AE53" s="210"/>
      <c r="AF53" s="210"/>
      <c r="AG53" s="210" t="s">
        <v>137</v>
      </c>
      <c r="AH53" s="210">
        <v>5</v>
      </c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</row>
    <row r="54" spans="1:60" outlineLevel="1" x14ac:dyDescent="0.2">
      <c r="A54" s="217"/>
      <c r="B54" s="218"/>
      <c r="C54" s="242"/>
      <c r="D54" s="236"/>
      <c r="E54" s="236"/>
      <c r="F54" s="236"/>
      <c r="G54" s="236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0"/>
      <c r="Z54" s="210"/>
      <c r="AA54" s="210"/>
      <c r="AB54" s="210"/>
      <c r="AC54" s="210"/>
      <c r="AD54" s="210"/>
      <c r="AE54" s="210"/>
      <c r="AF54" s="210"/>
      <c r="AG54" s="210" t="s">
        <v>139</v>
      </c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</row>
    <row r="55" spans="1:60" outlineLevel="1" x14ac:dyDescent="0.2">
      <c r="A55" s="229">
        <v>12</v>
      </c>
      <c r="B55" s="230" t="s">
        <v>208</v>
      </c>
      <c r="C55" s="240" t="s">
        <v>209</v>
      </c>
      <c r="D55" s="231" t="s">
        <v>189</v>
      </c>
      <c r="E55" s="232">
        <v>8</v>
      </c>
      <c r="F55" s="233"/>
      <c r="G55" s="234">
        <f>ROUND(E55*F55,2)</f>
        <v>0</v>
      </c>
      <c r="H55" s="233"/>
      <c r="I55" s="234">
        <f>ROUND(E55*H55,2)</f>
        <v>0</v>
      </c>
      <c r="J55" s="233"/>
      <c r="K55" s="234">
        <f>ROUND(E55*J55,2)</f>
        <v>0</v>
      </c>
      <c r="L55" s="234">
        <v>21</v>
      </c>
      <c r="M55" s="234">
        <f>G55*(1+L55/100)</f>
        <v>0</v>
      </c>
      <c r="N55" s="234">
        <v>0</v>
      </c>
      <c r="O55" s="234">
        <f>ROUND(E55*N55,2)</f>
        <v>0</v>
      </c>
      <c r="P55" s="234">
        <v>0</v>
      </c>
      <c r="Q55" s="234">
        <f>ROUND(E55*P55,2)</f>
        <v>0</v>
      </c>
      <c r="R55" s="234" t="s">
        <v>184</v>
      </c>
      <c r="S55" s="234" t="s">
        <v>132</v>
      </c>
      <c r="T55" s="235" t="s">
        <v>132</v>
      </c>
      <c r="U55" s="219">
        <v>3.53</v>
      </c>
      <c r="V55" s="219">
        <f>ROUND(E55*U55,2)</f>
        <v>28.24</v>
      </c>
      <c r="W55" s="219"/>
      <c r="X55" s="219" t="s">
        <v>163</v>
      </c>
      <c r="Y55" s="210"/>
      <c r="Z55" s="210"/>
      <c r="AA55" s="210"/>
      <c r="AB55" s="210"/>
      <c r="AC55" s="210"/>
      <c r="AD55" s="210"/>
      <c r="AE55" s="210"/>
      <c r="AF55" s="210"/>
      <c r="AG55" s="210" t="s">
        <v>164</v>
      </c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</row>
    <row r="56" spans="1:60" outlineLevel="1" x14ac:dyDescent="0.2">
      <c r="A56" s="217"/>
      <c r="B56" s="218"/>
      <c r="C56" s="250" t="s">
        <v>210</v>
      </c>
      <c r="D56" s="247"/>
      <c r="E56" s="247"/>
      <c r="F56" s="247"/>
      <c r="G56" s="247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0"/>
      <c r="Z56" s="210"/>
      <c r="AA56" s="210"/>
      <c r="AB56" s="210"/>
      <c r="AC56" s="210"/>
      <c r="AD56" s="210"/>
      <c r="AE56" s="210"/>
      <c r="AF56" s="210"/>
      <c r="AG56" s="210" t="s">
        <v>166</v>
      </c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</row>
    <row r="57" spans="1:60" outlineLevel="1" x14ac:dyDescent="0.2">
      <c r="A57" s="217"/>
      <c r="B57" s="218"/>
      <c r="C57" s="241" t="s">
        <v>211</v>
      </c>
      <c r="D57" s="220"/>
      <c r="E57" s="221">
        <v>6.6</v>
      </c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0"/>
      <c r="Z57" s="210"/>
      <c r="AA57" s="210"/>
      <c r="AB57" s="210"/>
      <c r="AC57" s="210"/>
      <c r="AD57" s="210"/>
      <c r="AE57" s="210"/>
      <c r="AF57" s="210"/>
      <c r="AG57" s="210" t="s">
        <v>137</v>
      </c>
      <c r="AH57" s="210">
        <v>0</v>
      </c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</row>
    <row r="58" spans="1:60" outlineLevel="1" x14ac:dyDescent="0.2">
      <c r="A58" s="217"/>
      <c r="B58" s="218"/>
      <c r="C58" s="241" t="s">
        <v>212</v>
      </c>
      <c r="D58" s="220"/>
      <c r="E58" s="221">
        <v>1.4</v>
      </c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0"/>
      <c r="Z58" s="210"/>
      <c r="AA58" s="210"/>
      <c r="AB58" s="210"/>
      <c r="AC58" s="210"/>
      <c r="AD58" s="210"/>
      <c r="AE58" s="210"/>
      <c r="AF58" s="210"/>
      <c r="AG58" s="210" t="s">
        <v>137</v>
      </c>
      <c r="AH58" s="210">
        <v>0</v>
      </c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</row>
    <row r="59" spans="1:60" outlineLevel="1" x14ac:dyDescent="0.2">
      <c r="A59" s="217"/>
      <c r="B59" s="218"/>
      <c r="C59" s="242"/>
      <c r="D59" s="236"/>
      <c r="E59" s="236"/>
      <c r="F59" s="236"/>
      <c r="G59" s="236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0"/>
      <c r="Z59" s="210"/>
      <c r="AA59" s="210"/>
      <c r="AB59" s="210"/>
      <c r="AC59" s="210"/>
      <c r="AD59" s="210"/>
      <c r="AE59" s="210"/>
      <c r="AF59" s="210"/>
      <c r="AG59" s="210" t="s">
        <v>139</v>
      </c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</row>
    <row r="60" spans="1:60" outlineLevel="1" x14ac:dyDescent="0.2">
      <c r="A60" s="229">
        <v>13</v>
      </c>
      <c r="B60" s="230" t="s">
        <v>213</v>
      </c>
      <c r="C60" s="240" t="s">
        <v>214</v>
      </c>
      <c r="D60" s="231" t="s">
        <v>189</v>
      </c>
      <c r="E60" s="232">
        <v>22.1</v>
      </c>
      <c r="F60" s="233"/>
      <c r="G60" s="234">
        <f>ROUND(E60*F60,2)</f>
        <v>0</v>
      </c>
      <c r="H60" s="233"/>
      <c r="I60" s="234">
        <f>ROUND(E60*H60,2)</f>
        <v>0</v>
      </c>
      <c r="J60" s="233"/>
      <c r="K60" s="234">
        <f>ROUND(E60*J60,2)</f>
        <v>0</v>
      </c>
      <c r="L60" s="234">
        <v>21</v>
      </c>
      <c r="M60" s="234">
        <f>G60*(1+L60/100)</f>
        <v>0</v>
      </c>
      <c r="N60" s="234">
        <v>0</v>
      </c>
      <c r="O60" s="234">
        <f>ROUND(E60*N60,2)</f>
        <v>0</v>
      </c>
      <c r="P60" s="234">
        <v>0</v>
      </c>
      <c r="Q60" s="234">
        <f>ROUND(E60*P60,2)</f>
        <v>0</v>
      </c>
      <c r="R60" s="234" t="s">
        <v>184</v>
      </c>
      <c r="S60" s="234" t="s">
        <v>132</v>
      </c>
      <c r="T60" s="235" t="s">
        <v>132</v>
      </c>
      <c r="U60" s="219">
        <v>0.35</v>
      </c>
      <c r="V60" s="219">
        <f>ROUND(E60*U60,2)</f>
        <v>7.74</v>
      </c>
      <c r="W60" s="219"/>
      <c r="X60" s="219" t="s">
        <v>163</v>
      </c>
      <c r="Y60" s="210"/>
      <c r="Z60" s="210"/>
      <c r="AA60" s="210"/>
      <c r="AB60" s="210"/>
      <c r="AC60" s="210"/>
      <c r="AD60" s="210"/>
      <c r="AE60" s="210"/>
      <c r="AF60" s="210"/>
      <c r="AG60" s="210" t="s">
        <v>164</v>
      </c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210"/>
      <c r="BH60" s="210"/>
    </row>
    <row r="61" spans="1:60" outlineLevel="1" x14ac:dyDescent="0.2">
      <c r="A61" s="217"/>
      <c r="B61" s="218"/>
      <c r="C61" s="250" t="s">
        <v>215</v>
      </c>
      <c r="D61" s="247"/>
      <c r="E61" s="247"/>
      <c r="F61" s="247"/>
      <c r="G61" s="247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0"/>
      <c r="Z61" s="210"/>
      <c r="AA61" s="210"/>
      <c r="AB61" s="210"/>
      <c r="AC61" s="210"/>
      <c r="AD61" s="210"/>
      <c r="AE61" s="210"/>
      <c r="AF61" s="210"/>
      <c r="AG61" s="210" t="s">
        <v>166</v>
      </c>
      <c r="AH61" s="210"/>
      <c r="AI61" s="210"/>
      <c r="AJ61" s="210"/>
      <c r="AK61" s="210"/>
      <c r="AL61" s="210"/>
      <c r="AM61" s="210"/>
      <c r="AN61" s="210"/>
      <c r="AO61" s="210"/>
      <c r="AP61" s="210"/>
      <c r="AQ61" s="210"/>
      <c r="AR61" s="210"/>
      <c r="AS61" s="210"/>
      <c r="AT61" s="210"/>
      <c r="AU61" s="210"/>
      <c r="AV61" s="210"/>
      <c r="AW61" s="210"/>
      <c r="AX61" s="210"/>
      <c r="AY61" s="210"/>
      <c r="AZ61" s="210"/>
      <c r="BA61" s="248" t="str">
        <f>C61</f>
        <v>bez naložení do dopravní nádoby, ale s vyprázdněním dopravní nádoby na hromadu nebo na dopravní prostředek,</v>
      </c>
      <c r="BB61" s="210"/>
      <c r="BC61" s="210"/>
      <c r="BD61" s="210"/>
      <c r="BE61" s="210"/>
      <c r="BF61" s="210"/>
      <c r="BG61" s="210"/>
      <c r="BH61" s="210"/>
    </row>
    <row r="62" spans="1:60" outlineLevel="1" x14ac:dyDescent="0.2">
      <c r="A62" s="217"/>
      <c r="B62" s="218"/>
      <c r="C62" s="241" t="s">
        <v>216</v>
      </c>
      <c r="D62" s="220"/>
      <c r="E62" s="221">
        <v>8</v>
      </c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0"/>
      <c r="Z62" s="210"/>
      <c r="AA62" s="210"/>
      <c r="AB62" s="210"/>
      <c r="AC62" s="210"/>
      <c r="AD62" s="210"/>
      <c r="AE62" s="210"/>
      <c r="AF62" s="210"/>
      <c r="AG62" s="210" t="s">
        <v>137</v>
      </c>
      <c r="AH62" s="210">
        <v>5</v>
      </c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</row>
    <row r="63" spans="1:60" outlineLevel="1" x14ac:dyDescent="0.2">
      <c r="A63" s="217"/>
      <c r="B63" s="218"/>
      <c r="C63" s="241" t="s">
        <v>217</v>
      </c>
      <c r="D63" s="220"/>
      <c r="E63" s="221">
        <v>14.1</v>
      </c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0"/>
      <c r="Z63" s="210"/>
      <c r="AA63" s="210"/>
      <c r="AB63" s="210"/>
      <c r="AC63" s="210"/>
      <c r="AD63" s="210"/>
      <c r="AE63" s="210"/>
      <c r="AF63" s="210"/>
      <c r="AG63" s="210" t="s">
        <v>137</v>
      </c>
      <c r="AH63" s="210">
        <v>5</v>
      </c>
      <c r="AI63" s="210"/>
      <c r="AJ63" s="210"/>
      <c r="AK63" s="210"/>
      <c r="AL63" s="210"/>
      <c r="AM63" s="210"/>
      <c r="AN63" s="210"/>
      <c r="AO63" s="210"/>
      <c r="AP63" s="210"/>
      <c r="AQ63" s="210"/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</row>
    <row r="64" spans="1:60" outlineLevel="1" x14ac:dyDescent="0.2">
      <c r="A64" s="217"/>
      <c r="B64" s="218"/>
      <c r="C64" s="242"/>
      <c r="D64" s="236"/>
      <c r="E64" s="236"/>
      <c r="F64" s="236"/>
      <c r="G64" s="236"/>
      <c r="H64" s="219"/>
      <c r="I64" s="219"/>
      <c r="J64" s="219"/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0"/>
      <c r="Z64" s="210"/>
      <c r="AA64" s="210"/>
      <c r="AB64" s="210"/>
      <c r="AC64" s="210"/>
      <c r="AD64" s="210"/>
      <c r="AE64" s="210"/>
      <c r="AF64" s="210"/>
      <c r="AG64" s="210" t="s">
        <v>139</v>
      </c>
      <c r="AH64" s="210"/>
      <c r="AI64" s="210"/>
      <c r="AJ64" s="210"/>
      <c r="AK64" s="210"/>
      <c r="AL64" s="210"/>
      <c r="AM64" s="210"/>
      <c r="AN64" s="210"/>
      <c r="AO64" s="210"/>
      <c r="AP64" s="210"/>
      <c r="AQ64" s="210"/>
      <c r="AR64" s="210"/>
      <c r="AS64" s="210"/>
      <c r="AT64" s="210"/>
      <c r="AU64" s="210"/>
      <c r="AV64" s="210"/>
      <c r="AW64" s="210"/>
      <c r="AX64" s="210"/>
      <c r="AY64" s="210"/>
      <c r="AZ64" s="210"/>
      <c r="BA64" s="210"/>
      <c r="BB64" s="210"/>
      <c r="BC64" s="210"/>
      <c r="BD64" s="210"/>
      <c r="BE64" s="210"/>
      <c r="BF64" s="210"/>
      <c r="BG64" s="210"/>
      <c r="BH64" s="210"/>
    </row>
    <row r="65" spans="1:60" outlineLevel="1" x14ac:dyDescent="0.2">
      <c r="A65" s="229">
        <v>14</v>
      </c>
      <c r="B65" s="230" t="s">
        <v>218</v>
      </c>
      <c r="C65" s="240" t="s">
        <v>219</v>
      </c>
      <c r="D65" s="231" t="s">
        <v>189</v>
      </c>
      <c r="E65" s="232">
        <v>1.8</v>
      </c>
      <c r="F65" s="233"/>
      <c r="G65" s="234">
        <f>ROUND(E65*F65,2)</f>
        <v>0</v>
      </c>
      <c r="H65" s="233"/>
      <c r="I65" s="234">
        <f>ROUND(E65*H65,2)</f>
        <v>0</v>
      </c>
      <c r="J65" s="233"/>
      <c r="K65" s="234">
        <f>ROUND(E65*J65,2)</f>
        <v>0</v>
      </c>
      <c r="L65" s="234">
        <v>21</v>
      </c>
      <c r="M65" s="234">
        <f>G65*(1+L65/100)</f>
        <v>0</v>
      </c>
      <c r="N65" s="234">
        <v>0</v>
      </c>
      <c r="O65" s="234">
        <f>ROUND(E65*N65,2)</f>
        <v>0</v>
      </c>
      <c r="P65" s="234">
        <v>0</v>
      </c>
      <c r="Q65" s="234">
        <f>ROUND(E65*P65,2)</f>
        <v>0</v>
      </c>
      <c r="R65" s="234" t="s">
        <v>184</v>
      </c>
      <c r="S65" s="234" t="s">
        <v>132</v>
      </c>
      <c r="T65" s="235" t="s">
        <v>132</v>
      </c>
      <c r="U65" s="219">
        <v>0.01</v>
      </c>
      <c r="V65" s="219">
        <f>ROUND(E65*U65,2)</f>
        <v>0.02</v>
      </c>
      <c r="W65" s="219"/>
      <c r="X65" s="219" t="s">
        <v>163</v>
      </c>
      <c r="Y65" s="210"/>
      <c r="Z65" s="210"/>
      <c r="AA65" s="210"/>
      <c r="AB65" s="210"/>
      <c r="AC65" s="210"/>
      <c r="AD65" s="210"/>
      <c r="AE65" s="210"/>
      <c r="AF65" s="210"/>
      <c r="AG65" s="210" t="s">
        <v>164</v>
      </c>
      <c r="AH65" s="210"/>
      <c r="AI65" s="210"/>
      <c r="AJ65" s="210"/>
      <c r="AK65" s="210"/>
      <c r="AL65" s="210"/>
      <c r="AM65" s="210"/>
      <c r="AN65" s="210"/>
      <c r="AO65" s="210"/>
      <c r="AP65" s="210"/>
      <c r="AQ65" s="210"/>
      <c r="AR65" s="210"/>
      <c r="AS65" s="210"/>
      <c r="AT65" s="210"/>
      <c r="AU65" s="210"/>
      <c r="AV65" s="210"/>
      <c r="AW65" s="210"/>
      <c r="AX65" s="210"/>
      <c r="AY65" s="210"/>
      <c r="AZ65" s="210"/>
      <c r="BA65" s="210"/>
      <c r="BB65" s="210"/>
      <c r="BC65" s="210"/>
      <c r="BD65" s="210"/>
      <c r="BE65" s="210"/>
      <c r="BF65" s="210"/>
      <c r="BG65" s="210"/>
      <c r="BH65" s="210"/>
    </row>
    <row r="66" spans="1:60" outlineLevel="1" x14ac:dyDescent="0.2">
      <c r="A66" s="217"/>
      <c r="B66" s="218"/>
      <c r="C66" s="250" t="s">
        <v>220</v>
      </c>
      <c r="D66" s="247"/>
      <c r="E66" s="247"/>
      <c r="F66" s="247"/>
      <c r="G66" s="247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0"/>
      <c r="Z66" s="210"/>
      <c r="AA66" s="210"/>
      <c r="AB66" s="210"/>
      <c r="AC66" s="210"/>
      <c r="AD66" s="210"/>
      <c r="AE66" s="210"/>
      <c r="AF66" s="210"/>
      <c r="AG66" s="210" t="s">
        <v>166</v>
      </c>
      <c r="AH66" s="210"/>
      <c r="AI66" s="210"/>
      <c r="AJ66" s="210"/>
      <c r="AK66" s="210"/>
      <c r="AL66" s="210"/>
      <c r="AM66" s="210"/>
      <c r="AN66" s="210"/>
      <c r="AO66" s="210"/>
      <c r="AP66" s="210"/>
      <c r="AQ66" s="210"/>
      <c r="AR66" s="210"/>
      <c r="AS66" s="210"/>
      <c r="AT66" s="210"/>
      <c r="AU66" s="210"/>
      <c r="AV66" s="210"/>
      <c r="AW66" s="210"/>
      <c r="AX66" s="210"/>
      <c r="AY66" s="210"/>
      <c r="AZ66" s="210"/>
      <c r="BA66" s="210"/>
      <c r="BB66" s="210"/>
      <c r="BC66" s="210"/>
      <c r="BD66" s="210"/>
      <c r="BE66" s="210"/>
      <c r="BF66" s="210"/>
      <c r="BG66" s="210"/>
      <c r="BH66" s="210"/>
    </row>
    <row r="67" spans="1:60" outlineLevel="1" x14ac:dyDescent="0.2">
      <c r="A67" s="217"/>
      <c r="B67" s="218"/>
      <c r="C67" s="241" t="s">
        <v>221</v>
      </c>
      <c r="D67" s="220"/>
      <c r="E67" s="221">
        <v>1.8</v>
      </c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0"/>
      <c r="Z67" s="210"/>
      <c r="AA67" s="210"/>
      <c r="AB67" s="210"/>
      <c r="AC67" s="210"/>
      <c r="AD67" s="210"/>
      <c r="AE67" s="210"/>
      <c r="AF67" s="210"/>
      <c r="AG67" s="210" t="s">
        <v>137</v>
      </c>
      <c r="AH67" s="210">
        <v>5</v>
      </c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0"/>
      <c r="AU67" s="210"/>
      <c r="AV67" s="210"/>
      <c r="AW67" s="210"/>
      <c r="AX67" s="210"/>
      <c r="AY67" s="210"/>
      <c r="AZ67" s="210"/>
      <c r="BA67" s="210"/>
      <c r="BB67" s="210"/>
      <c r="BC67" s="210"/>
      <c r="BD67" s="210"/>
      <c r="BE67" s="210"/>
      <c r="BF67" s="210"/>
      <c r="BG67" s="210"/>
      <c r="BH67" s="210"/>
    </row>
    <row r="68" spans="1:60" outlineLevel="1" x14ac:dyDescent="0.2">
      <c r="A68" s="217"/>
      <c r="B68" s="218"/>
      <c r="C68" s="242"/>
      <c r="D68" s="236"/>
      <c r="E68" s="236"/>
      <c r="F68" s="236"/>
      <c r="G68" s="236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0"/>
      <c r="Z68" s="210"/>
      <c r="AA68" s="210"/>
      <c r="AB68" s="210"/>
      <c r="AC68" s="210"/>
      <c r="AD68" s="210"/>
      <c r="AE68" s="210"/>
      <c r="AF68" s="210"/>
      <c r="AG68" s="210" t="s">
        <v>139</v>
      </c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</row>
    <row r="69" spans="1:60" ht="22.5" outlineLevel="1" x14ac:dyDescent="0.2">
      <c r="A69" s="229">
        <v>15</v>
      </c>
      <c r="B69" s="230" t="s">
        <v>222</v>
      </c>
      <c r="C69" s="240" t="s">
        <v>223</v>
      </c>
      <c r="D69" s="231" t="s">
        <v>189</v>
      </c>
      <c r="E69" s="232">
        <v>21.2</v>
      </c>
      <c r="F69" s="233"/>
      <c r="G69" s="234">
        <f>ROUND(E69*F69,2)</f>
        <v>0</v>
      </c>
      <c r="H69" s="233"/>
      <c r="I69" s="234">
        <f>ROUND(E69*H69,2)</f>
        <v>0</v>
      </c>
      <c r="J69" s="233"/>
      <c r="K69" s="234">
        <f>ROUND(E69*J69,2)</f>
        <v>0</v>
      </c>
      <c r="L69" s="234">
        <v>21</v>
      </c>
      <c r="M69" s="234">
        <f>G69*(1+L69/100)</f>
        <v>0</v>
      </c>
      <c r="N69" s="234">
        <v>0</v>
      </c>
      <c r="O69" s="234">
        <f>ROUND(E69*N69,2)</f>
        <v>0</v>
      </c>
      <c r="P69" s="234">
        <v>0</v>
      </c>
      <c r="Q69" s="234">
        <f>ROUND(E69*P69,2)</f>
        <v>0</v>
      </c>
      <c r="R69" s="234" t="s">
        <v>184</v>
      </c>
      <c r="S69" s="234" t="s">
        <v>132</v>
      </c>
      <c r="T69" s="235" t="s">
        <v>132</v>
      </c>
      <c r="U69" s="219">
        <v>0.01</v>
      </c>
      <c r="V69" s="219">
        <f>ROUND(E69*U69,2)</f>
        <v>0.21</v>
      </c>
      <c r="W69" s="219"/>
      <c r="X69" s="219" t="s">
        <v>163</v>
      </c>
      <c r="Y69" s="210"/>
      <c r="Z69" s="210"/>
      <c r="AA69" s="210"/>
      <c r="AB69" s="210"/>
      <c r="AC69" s="210"/>
      <c r="AD69" s="210"/>
      <c r="AE69" s="210"/>
      <c r="AF69" s="210"/>
      <c r="AG69" s="210" t="s">
        <v>164</v>
      </c>
      <c r="AH69" s="210"/>
      <c r="AI69" s="210"/>
      <c r="AJ69" s="210"/>
      <c r="AK69" s="210"/>
      <c r="AL69" s="210"/>
      <c r="AM69" s="210"/>
      <c r="AN69" s="210"/>
      <c r="AO69" s="210"/>
      <c r="AP69" s="210"/>
      <c r="AQ69" s="210"/>
      <c r="AR69" s="210"/>
      <c r="AS69" s="210"/>
      <c r="AT69" s="210"/>
      <c r="AU69" s="210"/>
      <c r="AV69" s="210"/>
      <c r="AW69" s="210"/>
      <c r="AX69" s="210"/>
      <c r="AY69" s="210"/>
      <c r="AZ69" s="210"/>
      <c r="BA69" s="210"/>
      <c r="BB69" s="210"/>
      <c r="BC69" s="210"/>
      <c r="BD69" s="210"/>
      <c r="BE69" s="210"/>
      <c r="BF69" s="210"/>
      <c r="BG69" s="210"/>
      <c r="BH69" s="210"/>
    </row>
    <row r="70" spans="1:60" outlineLevel="1" x14ac:dyDescent="0.2">
      <c r="A70" s="217"/>
      <c r="B70" s="218"/>
      <c r="C70" s="250" t="s">
        <v>220</v>
      </c>
      <c r="D70" s="247"/>
      <c r="E70" s="247"/>
      <c r="F70" s="247"/>
      <c r="G70" s="247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0"/>
      <c r="Z70" s="210"/>
      <c r="AA70" s="210"/>
      <c r="AB70" s="210"/>
      <c r="AC70" s="210"/>
      <c r="AD70" s="210"/>
      <c r="AE70" s="210"/>
      <c r="AF70" s="210"/>
      <c r="AG70" s="210" t="s">
        <v>166</v>
      </c>
      <c r="AH70" s="210"/>
      <c r="AI70" s="210"/>
      <c r="AJ70" s="210"/>
      <c r="AK70" s="210"/>
      <c r="AL70" s="210"/>
      <c r="AM70" s="210"/>
      <c r="AN70" s="210"/>
      <c r="AO70" s="210"/>
      <c r="AP70" s="210"/>
      <c r="AQ70" s="210"/>
      <c r="AR70" s="210"/>
      <c r="AS70" s="210"/>
      <c r="AT70" s="210"/>
      <c r="AU70" s="210"/>
      <c r="AV70" s="210"/>
      <c r="AW70" s="210"/>
      <c r="AX70" s="210"/>
      <c r="AY70" s="210"/>
      <c r="AZ70" s="210"/>
      <c r="BA70" s="210"/>
      <c r="BB70" s="210"/>
      <c r="BC70" s="210"/>
      <c r="BD70" s="210"/>
      <c r="BE70" s="210"/>
      <c r="BF70" s="210"/>
      <c r="BG70" s="210"/>
      <c r="BH70" s="210"/>
    </row>
    <row r="71" spans="1:60" outlineLevel="1" x14ac:dyDescent="0.2">
      <c r="A71" s="217"/>
      <c r="B71" s="218"/>
      <c r="C71" s="241" t="s">
        <v>217</v>
      </c>
      <c r="D71" s="220"/>
      <c r="E71" s="221">
        <v>14.1</v>
      </c>
      <c r="F71" s="219"/>
      <c r="G71" s="219"/>
      <c r="H71" s="219"/>
      <c r="I71" s="219"/>
      <c r="J71" s="219"/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0"/>
      <c r="Z71" s="210"/>
      <c r="AA71" s="210"/>
      <c r="AB71" s="210"/>
      <c r="AC71" s="210"/>
      <c r="AD71" s="210"/>
      <c r="AE71" s="210"/>
      <c r="AF71" s="210"/>
      <c r="AG71" s="210" t="s">
        <v>137</v>
      </c>
      <c r="AH71" s="210">
        <v>5</v>
      </c>
      <c r="AI71" s="210"/>
      <c r="AJ71" s="210"/>
      <c r="AK71" s="210"/>
      <c r="AL71" s="210"/>
      <c r="AM71" s="210"/>
      <c r="AN71" s="210"/>
      <c r="AO71" s="210"/>
      <c r="AP71" s="210"/>
      <c r="AQ71" s="210"/>
      <c r="AR71" s="210"/>
      <c r="AS71" s="210"/>
      <c r="AT71" s="210"/>
      <c r="AU71" s="210"/>
      <c r="AV71" s="210"/>
      <c r="AW71" s="210"/>
      <c r="AX71" s="210"/>
      <c r="AY71" s="210"/>
      <c r="AZ71" s="210"/>
      <c r="BA71" s="210"/>
      <c r="BB71" s="210"/>
      <c r="BC71" s="210"/>
      <c r="BD71" s="210"/>
      <c r="BE71" s="210"/>
      <c r="BF71" s="210"/>
      <c r="BG71" s="210"/>
      <c r="BH71" s="210"/>
    </row>
    <row r="72" spans="1:60" outlineLevel="1" x14ac:dyDescent="0.2">
      <c r="A72" s="217"/>
      <c r="B72" s="218"/>
      <c r="C72" s="241" t="s">
        <v>216</v>
      </c>
      <c r="D72" s="220"/>
      <c r="E72" s="221">
        <v>8</v>
      </c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0"/>
      <c r="Z72" s="210"/>
      <c r="AA72" s="210"/>
      <c r="AB72" s="210"/>
      <c r="AC72" s="210"/>
      <c r="AD72" s="210"/>
      <c r="AE72" s="210"/>
      <c r="AF72" s="210"/>
      <c r="AG72" s="210" t="s">
        <v>137</v>
      </c>
      <c r="AH72" s="210">
        <v>5</v>
      </c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0"/>
      <c r="AU72" s="210"/>
      <c r="AV72" s="210"/>
      <c r="AW72" s="210"/>
      <c r="AX72" s="210"/>
      <c r="AY72" s="210"/>
      <c r="AZ72" s="210"/>
      <c r="BA72" s="210"/>
      <c r="BB72" s="210"/>
      <c r="BC72" s="210"/>
      <c r="BD72" s="210"/>
      <c r="BE72" s="210"/>
      <c r="BF72" s="210"/>
      <c r="BG72" s="210"/>
      <c r="BH72" s="210"/>
    </row>
    <row r="73" spans="1:60" outlineLevel="1" x14ac:dyDescent="0.2">
      <c r="A73" s="217"/>
      <c r="B73" s="218"/>
      <c r="C73" s="241" t="s">
        <v>224</v>
      </c>
      <c r="D73" s="220"/>
      <c r="E73" s="221">
        <v>-0.9</v>
      </c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0"/>
      <c r="Z73" s="210"/>
      <c r="AA73" s="210"/>
      <c r="AB73" s="210"/>
      <c r="AC73" s="210"/>
      <c r="AD73" s="210"/>
      <c r="AE73" s="210"/>
      <c r="AF73" s="210"/>
      <c r="AG73" s="210" t="s">
        <v>137</v>
      </c>
      <c r="AH73" s="210">
        <v>5</v>
      </c>
      <c r="AI73" s="210"/>
      <c r="AJ73" s="210"/>
      <c r="AK73" s="210"/>
      <c r="AL73" s="210"/>
      <c r="AM73" s="210"/>
      <c r="AN73" s="210"/>
      <c r="AO73" s="210"/>
      <c r="AP73" s="210"/>
      <c r="AQ73" s="210"/>
      <c r="AR73" s="210"/>
      <c r="AS73" s="210"/>
      <c r="AT73" s="210"/>
      <c r="AU73" s="210"/>
      <c r="AV73" s="210"/>
      <c r="AW73" s="210"/>
      <c r="AX73" s="210"/>
      <c r="AY73" s="210"/>
      <c r="AZ73" s="210"/>
      <c r="BA73" s="210"/>
      <c r="BB73" s="210"/>
      <c r="BC73" s="210"/>
      <c r="BD73" s="210"/>
      <c r="BE73" s="210"/>
      <c r="BF73" s="210"/>
      <c r="BG73" s="210"/>
      <c r="BH73" s="210"/>
    </row>
    <row r="74" spans="1:60" outlineLevel="1" x14ac:dyDescent="0.2">
      <c r="A74" s="217"/>
      <c r="B74" s="218"/>
      <c r="C74" s="242"/>
      <c r="D74" s="236"/>
      <c r="E74" s="236"/>
      <c r="F74" s="236"/>
      <c r="G74" s="236"/>
      <c r="H74" s="219"/>
      <c r="I74" s="219"/>
      <c r="J74" s="219"/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0"/>
      <c r="Z74" s="210"/>
      <c r="AA74" s="210"/>
      <c r="AB74" s="210"/>
      <c r="AC74" s="210"/>
      <c r="AD74" s="210"/>
      <c r="AE74" s="210"/>
      <c r="AF74" s="210"/>
      <c r="AG74" s="210" t="s">
        <v>139</v>
      </c>
      <c r="AH74" s="210"/>
      <c r="AI74" s="210"/>
      <c r="AJ74" s="210"/>
      <c r="AK74" s="210"/>
      <c r="AL74" s="210"/>
      <c r="AM74" s="210"/>
      <c r="AN74" s="210"/>
      <c r="AO74" s="210"/>
      <c r="AP74" s="210"/>
      <c r="AQ74" s="210"/>
      <c r="AR74" s="210"/>
      <c r="AS74" s="210"/>
      <c r="AT74" s="210"/>
      <c r="AU74" s="210"/>
      <c r="AV74" s="210"/>
      <c r="AW74" s="210"/>
      <c r="AX74" s="210"/>
      <c r="AY74" s="210"/>
      <c r="AZ74" s="210"/>
      <c r="BA74" s="210"/>
      <c r="BB74" s="210"/>
      <c r="BC74" s="210"/>
      <c r="BD74" s="210"/>
      <c r="BE74" s="210"/>
      <c r="BF74" s="210"/>
      <c r="BG74" s="210"/>
      <c r="BH74" s="210"/>
    </row>
    <row r="75" spans="1:60" ht="22.5" outlineLevel="1" x14ac:dyDescent="0.2">
      <c r="A75" s="229">
        <v>16</v>
      </c>
      <c r="B75" s="230" t="s">
        <v>225</v>
      </c>
      <c r="C75" s="240" t="s">
        <v>226</v>
      </c>
      <c r="D75" s="231" t="s">
        <v>189</v>
      </c>
      <c r="E75" s="232">
        <v>0.9</v>
      </c>
      <c r="F75" s="233"/>
      <c r="G75" s="234">
        <f>ROUND(E75*F75,2)</f>
        <v>0</v>
      </c>
      <c r="H75" s="233"/>
      <c r="I75" s="234">
        <f>ROUND(E75*H75,2)</f>
        <v>0</v>
      </c>
      <c r="J75" s="233"/>
      <c r="K75" s="234">
        <f>ROUND(E75*J75,2)</f>
        <v>0</v>
      </c>
      <c r="L75" s="234">
        <v>21</v>
      </c>
      <c r="M75" s="234">
        <f>G75*(1+L75/100)</f>
        <v>0</v>
      </c>
      <c r="N75" s="234">
        <v>0</v>
      </c>
      <c r="O75" s="234">
        <f>ROUND(E75*N75,2)</f>
        <v>0</v>
      </c>
      <c r="P75" s="234">
        <v>0</v>
      </c>
      <c r="Q75" s="234">
        <f>ROUND(E75*P75,2)</f>
        <v>0</v>
      </c>
      <c r="R75" s="234" t="s">
        <v>184</v>
      </c>
      <c r="S75" s="234" t="s">
        <v>132</v>
      </c>
      <c r="T75" s="235" t="s">
        <v>132</v>
      </c>
      <c r="U75" s="219">
        <v>0.65</v>
      </c>
      <c r="V75" s="219">
        <f>ROUND(E75*U75,2)</f>
        <v>0.59</v>
      </c>
      <c r="W75" s="219"/>
      <c r="X75" s="219" t="s">
        <v>163</v>
      </c>
      <c r="Y75" s="210"/>
      <c r="Z75" s="210"/>
      <c r="AA75" s="210"/>
      <c r="AB75" s="210"/>
      <c r="AC75" s="210"/>
      <c r="AD75" s="210"/>
      <c r="AE75" s="210"/>
      <c r="AF75" s="210"/>
      <c r="AG75" s="210" t="s">
        <v>164</v>
      </c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0"/>
      <c r="AW75" s="210"/>
      <c r="AX75" s="210"/>
      <c r="AY75" s="210"/>
      <c r="AZ75" s="210"/>
      <c r="BA75" s="210"/>
      <c r="BB75" s="210"/>
      <c r="BC75" s="210"/>
      <c r="BD75" s="210"/>
      <c r="BE75" s="210"/>
      <c r="BF75" s="210"/>
      <c r="BG75" s="210"/>
      <c r="BH75" s="210"/>
    </row>
    <row r="76" spans="1:60" outlineLevel="1" x14ac:dyDescent="0.2">
      <c r="A76" s="217"/>
      <c r="B76" s="218"/>
      <c r="C76" s="241" t="s">
        <v>227</v>
      </c>
      <c r="D76" s="220"/>
      <c r="E76" s="221">
        <v>0.9</v>
      </c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0"/>
      <c r="Z76" s="210"/>
      <c r="AA76" s="210"/>
      <c r="AB76" s="210"/>
      <c r="AC76" s="210"/>
      <c r="AD76" s="210"/>
      <c r="AE76" s="210"/>
      <c r="AF76" s="210"/>
      <c r="AG76" s="210" t="s">
        <v>137</v>
      </c>
      <c r="AH76" s="210">
        <v>5</v>
      </c>
      <c r="AI76" s="210"/>
      <c r="AJ76" s="210"/>
      <c r="AK76" s="210"/>
      <c r="AL76" s="210"/>
      <c r="AM76" s="210"/>
      <c r="AN76" s="210"/>
      <c r="AO76" s="210"/>
      <c r="AP76" s="210"/>
      <c r="AQ76" s="210"/>
      <c r="AR76" s="210"/>
      <c r="AS76" s="210"/>
      <c r="AT76" s="210"/>
      <c r="AU76" s="210"/>
      <c r="AV76" s="210"/>
      <c r="AW76" s="210"/>
      <c r="AX76" s="210"/>
      <c r="AY76" s="210"/>
      <c r="AZ76" s="210"/>
      <c r="BA76" s="210"/>
      <c r="BB76" s="210"/>
      <c r="BC76" s="210"/>
      <c r="BD76" s="210"/>
      <c r="BE76" s="210"/>
      <c r="BF76" s="210"/>
      <c r="BG76" s="210"/>
      <c r="BH76" s="210"/>
    </row>
    <row r="77" spans="1:60" outlineLevel="1" x14ac:dyDescent="0.2">
      <c r="A77" s="217"/>
      <c r="B77" s="218"/>
      <c r="C77" s="242"/>
      <c r="D77" s="236"/>
      <c r="E77" s="236"/>
      <c r="F77" s="236"/>
      <c r="G77" s="236"/>
      <c r="H77" s="219"/>
      <c r="I77" s="219"/>
      <c r="J77" s="219"/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0"/>
      <c r="Z77" s="210"/>
      <c r="AA77" s="210"/>
      <c r="AB77" s="210"/>
      <c r="AC77" s="210"/>
      <c r="AD77" s="210"/>
      <c r="AE77" s="210"/>
      <c r="AF77" s="210"/>
      <c r="AG77" s="210" t="s">
        <v>139</v>
      </c>
      <c r="AH77" s="210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0"/>
      <c r="AU77" s="210"/>
      <c r="AV77" s="210"/>
      <c r="AW77" s="210"/>
      <c r="AX77" s="210"/>
      <c r="AY77" s="210"/>
      <c r="AZ77" s="210"/>
      <c r="BA77" s="210"/>
      <c r="BB77" s="210"/>
      <c r="BC77" s="210"/>
      <c r="BD77" s="210"/>
      <c r="BE77" s="210"/>
      <c r="BF77" s="210"/>
      <c r="BG77" s="210"/>
      <c r="BH77" s="210"/>
    </row>
    <row r="78" spans="1:60" ht="56.25" outlineLevel="1" x14ac:dyDescent="0.2">
      <c r="A78" s="229">
        <v>17</v>
      </c>
      <c r="B78" s="230" t="s">
        <v>228</v>
      </c>
      <c r="C78" s="240" t="s">
        <v>229</v>
      </c>
      <c r="D78" s="231" t="s">
        <v>189</v>
      </c>
      <c r="E78" s="232">
        <v>0.9</v>
      </c>
      <c r="F78" s="233"/>
      <c r="G78" s="234">
        <f>ROUND(E78*F78,2)</f>
        <v>0</v>
      </c>
      <c r="H78" s="233"/>
      <c r="I78" s="234">
        <f>ROUND(E78*H78,2)</f>
        <v>0</v>
      </c>
      <c r="J78" s="233"/>
      <c r="K78" s="234">
        <f>ROUND(E78*J78,2)</f>
        <v>0</v>
      </c>
      <c r="L78" s="234">
        <v>21</v>
      </c>
      <c r="M78" s="234">
        <f>G78*(1+L78/100)</f>
        <v>0</v>
      </c>
      <c r="N78" s="234">
        <v>0</v>
      </c>
      <c r="O78" s="234">
        <f>ROUND(E78*N78,2)</f>
        <v>0</v>
      </c>
      <c r="P78" s="234">
        <v>0</v>
      </c>
      <c r="Q78" s="234">
        <f>ROUND(E78*P78,2)</f>
        <v>0</v>
      </c>
      <c r="R78" s="234" t="s">
        <v>184</v>
      </c>
      <c r="S78" s="234" t="s">
        <v>132</v>
      </c>
      <c r="T78" s="235" t="s">
        <v>132</v>
      </c>
      <c r="U78" s="219">
        <v>0.04</v>
      </c>
      <c r="V78" s="219">
        <f>ROUND(E78*U78,2)</f>
        <v>0.04</v>
      </c>
      <c r="W78" s="219"/>
      <c r="X78" s="219" t="s">
        <v>163</v>
      </c>
      <c r="Y78" s="210"/>
      <c r="Z78" s="210"/>
      <c r="AA78" s="210"/>
      <c r="AB78" s="210"/>
      <c r="AC78" s="210"/>
      <c r="AD78" s="210"/>
      <c r="AE78" s="210"/>
      <c r="AF78" s="210"/>
      <c r="AG78" s="210" t="s">
        <v>164</v>
      </c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</row>
    <row r="79" spans="1:60" outlineLevel="1" x14ac:dyDescent="0.2">
      <c r="A79" s="217"/>
      <c r="B79" s="218"/>
      <c r="C79" s="250" t="s">
        <v>230</v>
      </c>
      <c r="D79" s="247"/>
      <c r="E79" s="247"/>
      <c r="F79" s="247"/>
      <c r="G79" s="247"/>
      <c r="H79" s="219"/>
      <c r="I79" s="219"/>
      <c r="J79" s="219"/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0"/>
      <c r="Z79" s="210"/>
      <c r="AA79" s="210"/>
      <c r="AB79" s="210"/>
      <c r="AC79" s="210"/>
      <c r="AD79" s="210"/>
      <c r="AE79" s="210"/>
      <c r="AF79" s="210"/>
      <c r="AG79" s="210" t="s">
        <v>166</v>
      </c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0"/>
      <c r="AW79" s="210"/>
      <c r="AX79" s="210"/>
      <c r="AY79" s="210"/>
      <c r="AZ79" s="210"/>
      <c r="BA79" s="210"/>
      <c r="BB79" s="210"/>
      <c r="BC79" s="210"/>
      <c r="BD79" s="210"/>
      <c r="BE79" s="210"/>
      <c r="BF79" s="210"/>
      <c r="BG79" s="210"/>
      <c r="BH79" s="210"/>
    </row>
    <row r="80" spans="1:60" outlineLevel="1" x14ac:dyDescent="0.2">
      <c r="A80" s="217"/>
      <c r="B80" s="218"/>
      <c r="C80" s="241" t="s">
        <v>227</v>
      </c>
      <c r="D80" s="220"/>
      <c r="E80" s="221">
        <v>0.9</v>
      </c>
      <c r="F80" s="219"/>
      <c r="G80" s="219"/>
      <c r="H80" s="219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0"/>
      <c r="Z80" s="210"/>
      <c r="AA80" s="210"/>
      <c r="AB80" s="210"/>
      <c r="AC80" s="210"/>
      <c r="AD80" s="210"/>
      <c r="AE80" s="210"/>
      <c r="AF80" s="210"/>
      <c r="AG80" s="210" t="s">
        <v>137</v>
      </c>
      <c r="AH80" s="210">
        <v>5</v>
      </c>
      <c r="AI80" s="210"/>
      <c r="AJ80" s="210"/>
      <c r="AK80" s="210"/>
      <c r="AL80" s="210"/>
      <c r="AM80" s="210"/>
      <c r="AN80" s="210"/>
      <c r="AO80" s="210"/>
      <c r="AP80" s="210"/>
      <c r="AQ80" s="210"/>
      <c r="AR80" s="210"/>
      <c r="AS80" s="210"/>
      <c r="AT80" s="210"/>
      <c r="AU80" s="210"/>
      <c r="AV80" s="210"/>
      <c r="AW80" s="210"/>
      <c r="AX80" s="210"/>
      <c r="AY80" s="210"/>
      <c r="AZ80" s="210"/>
      <c r="BA80" s="210"/>
      <c r="BB80" s="210"/>
      <c r="BC80" s="210"/>
      <c r="BD80" s="210"/>
      <c r="BE80" s="210"/>
      <c r="BF80" s="210"/>
      <c r="BG80" s="210"/>
      <c r="BH80" s="210"/>
    </row>
    <row r="81" spans="1:60" outlineLevel="1" x14ac:dyDescent="0.2">
      <c r="A81" s="217"/>
      <c r="B81" s="218"/>
      <c r="C81" s="242"/>
      <c r="D81" s="236"/>
      <c r="E81" s="236"/>
      <c r="F81" s="236"/>
      <c r="G81" s="236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0"/>
      <c r="Z81" s="210"/>
      <c r="AA81" s="210"/>
      <c r="AB81" s="210"/>
      <c r="AC81" s="210"/>
      <c r="AD81" s="210"/>
      <c r="AE81" s="210"/>
      <c r="AF81" s="210"/>
      <c r="AG81" s="210" t="s">
        <v>139</v>
      </c>
      <c r="AH81" s="210"/>
      <c r="AI81" s="210"/>
      <c r="AJ81" s="210"/>
      <c r="AK81" s="210"/>
      <c r="AL81" s="210"/>
      <c r="AM81" s="210"/>
      <c r="AN81" s="210"/>
      <c r="AO81" s="210"/>
      <c r="AP81" s="210"/>
      <c r="AQ81" s="210"/>
      <c r="AR81" s="210"/>
      <c r="AS81" s="210"/>
      <c r="AT81" s="210"/>
      <c r="AU81" s="210"/>
      <c r="AV81" s="210"/>
      <c r="AW81" s="210"/>
      <c r="AX81" s="210"/>
      <c r="AY81" s="210"/>
      <c r="AZ81" s="210"/>
      <c r="BA81" s="210"/>
      <c r="BB81" s="210"/>
      <c r="BC81" s="210"/>
      <c r="BD81" s="210"/>
      <c r="BE81" s="210"/>
      <c r="BF81" s="210"/>
      <c r="BG81" s="210"/>
      <c r="BH81" s="210"/>
    </row>
    <row r="82" spans="1:60" ht="22.5" outlineLevel="1" x14ac:dyDescent="0.2">
      <c r="A82" s="229">
        <v>18</v>
      </c>
      <c r="B82" s="230" t="s">
        <v>231</v>
      </c>
      <c r="C82" s="240" t="s">
        <v>232</v>
      </c>
      <c r="D82" s="231" t="s">
        <v>189</v>
      </c>
      <c r="E82" s="232">
        <v>12.8</v>
      </c>
      <c r="F82" s="233"/>
      <c r="G82" s="234">
        <f>ROUND(E82*F82,2)</f>
        <v>0</v>
      </c>
      <c r="H82" s="233"/>
      <c r="I82" s="234">
        <f>ROUND(E82*H82,2)</f>
        <v>0</v>
      </c>
      <c r="J82" s="233"/>
      <c r="K82" s="234">
        <f>ROUND(E82*J82,2)</f>
        <v>0</v>
      </c>
      <c r="L82" s="234">
        <v>21</v>
      </c>
      <c r="M82" s="234">
        <f>G82*(1+L82/100)</f>
        <v>0</v>
      </c>
      <c r="N82" s="234">
        <v>0</v>
      </c>
      <c r="O82" s="234">
        <f>ROUND(E82*N82,2)</f>
        <v>0</v>
      </c>
      <c r="P82" s="234">
        <v>0</v>
      </c>
      <c r="Q82" s="234">
        <f>ROUND(E82*P82,2)</f>
        <v>0</v>
      </c>
      <c r="R82" s="234" t="s">
        <v>184</v>
      </c>
      <c r="S82" s="234" t="s">
        <v>132</v>
      </c>
      <c r="T82" s="235" t="s">
        <v>132</v>
      </c>
      <c r="U82" s="219">
        <v>0.2</v>
      </c>
      <c r="V82" s="219">
        <f>ROUND(E82*U82,2)</f>
        <v>2.56</v>
      </c>
      <c r="W82" s="219"/>
      <c r="X82" s="219" t="s">
        <v>163</v>
      </c>
      <c r="Y82" s="210"/>
      <c r="Z82" s="210"/>
      <c r="AA82" s="210"/>
      <c r="AB82" s="210"/>
      <c r="AC82" s="210"/>
      <c r="AD82" s="210"/>
      <c r="AE82" s="210"/>
      <c r="AF82" s="210"/>
      <c r="AG82" s="210" t="s">
        <v>164</v>
      </c>
      <c r="AH82" s="210"/>
      <c r="AI82" s="210"/>
      <c r="AJ82" s="210"/>
      <c r="AK82" s="210"/>
      <c r="AL82" s="210"/>
      <c r="AM82" s="210"/>
      <c r="AN82" s="210"/>
      <c r="AO82" s="210"/>
      <c r="AP82" s="210"/>
      <c r="AQ82" s="210"/>
      <c r="AR82" s="210"/>
      <c r="AS82" s="210"/>
      <c r="AT82" s="210"/>
      <c r="AU82" s="210"/>
      <c r="AV82" s="210"/>
      <c r="AW82" s="210"/>
      <c r="AX82" s="210"/>
      <c r="AY82" s="210"/>
      <c r="AZ82" s="210"/>
      <c r="BA82" s="210"/>
      <c r="BB82" s="210"/>
      <c r="BC82" s="210"/>
      <c r="BD82" s="210"/>
      <c r="BE82" s="210"/>
      <c r="BF82" s="210"/>
      <c r="BG82" s="210"/>
      <c r="BH82" s="210"/>
    </row>
    <row r="83" spans="1:60" outlineLevel="1" x14ac:dyDescent="0.2">
      <c r="A83" s="217"/>
      <c r="B83" s="218"/>
      <c r="C83" s="250" t="s">
        <v>233</v>
      </c>
      <c r="D83" s="247"/>
      <c r="E83" s="247"/>
      <c r="F83" s="247"/>
      <c r="G83" s="247"/>
      <c r="H83" s="219"/>
      <c r="I83" s="219"/>
      <c r="J83" s="219"/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0"/>
      <c r="Z83" s="210"/>
      <c r="AA83" s="210"/>
      <c r="AB83" s="210"/>
      <c r="AC83" s="210"/>
      <c r="AD83" s="210"/>
      <c r="AE83" s="210"/>
      <c r="AF83" s="210"/>
      <c r="AG83" s="210" t="s">
        <v>166</v>
      </c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0"/>
      <c r="AV83" s="210"/>
      <c r="AW83" s="210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</row>
    <row r="84" spans="1:60" outlineLevel="1" x14ac:dyDescent="0.2">
      <c r="A84" s="217"/>
      <c r="B84" s="218"/>
      <c r="C84" s="241" t="s">
        <v>234</v>
      </c>
      <c r="D84" s="220"/>
      <c r="E84" s="221">
        <v>12.8</v>
      </c>
      <c r="F84" s="219"/>
      <c r="G84" s="219"/>
      <c r="H84" s="219"/>
      <c r="I84" s="219"/>
      <c r="J84" s="219"/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0"/>
      <c r="Z84" s="210"/>
      <c r="AA84" s="210"/>
      <c r="AB84" s="210"/>
      <c r="AC84" s="210"/>
      <c r="AD84" s="210"/>
      <c r="AE84" s="210"/>
      <c r="AF84" s="210"/>
      <c r="AG84" s="210" t="s">
        <v>137</v>
      </c>
      <c r="AH84" s="210">
        <v>0</v>
      </c>
      <c r="AI84" s="210"/>
      <c r="AJ84" s="210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0"/>
      <c r="AW84" s="210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</row>
    <row r="85" spans="1:60" outlineLevel="1" x14ac:dyDescent="0.2">
      <c r="A85" s="217"/>
      <c r="B85" s="218"/>
      <c r="C85" s="242"/>
      <c r="D85" s="236"/>
      <c r="E85" s="236"/>
      <c r="F85" s="236"/>
      <c r="G85" s="236"/>
      <c r="H85" s="219"/>
      <c r="I85" s="219"/>
      <c r="J85" s="219"/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0"/>
      <c r="Z85" s="210"/>
      <c r="AA85" s="210"/>
      <c r="AB85" s="210"/>
      <c r="AC85" s="210"/>
      <c r="AD85" s="210"/>
      <c r="AE85" s="210"/>
      <c r="AF85" s="210"/>
      <c r="AG85" s="210" t="s">
        <v>139</v>
      </c>
      <c r="AH85" s="210"/>
      <c r="AI85" s="210"/>
      <c r="AJ85" s="210"/>
      <c r="AK85" s="210"/>
      <c r="AL85" s="210"/>
      <c r="AM85" s="210"/>
      <c r="AN85" s="210"/>
      <c r="AO85" s="210"/>
      <c r="AP85" s="210"/>
      <c r="AQ85" s="210"/>
      <c r="AR85" s="210"/>
      <c r="AS85" s="210"/>
      <c r="AT85" s="210"/>
      <c r="AU85" s="210"/>
      <c r="AV85" s="210"/>
      <c r="AW85" s="210"/>
      <c r="AX85" s="210"/>
      <c r="AY85" s="210"/>
      <c r="AZ85" s="210"/>
      <c r="BA85" s="210"/>
      <c r="BB85" s="210"/>
      <c r="BC85" s="210"/>
      <c r="BD85" s="210"/>
      <c r="BE85" s="210"/>
      <c r="BF85" s="210"/>
      <c r="BG85" s="210"/>
      <c r="BH85" s="210"/>
    </row>
    <row r="86" spans="1:60" outlineLevel="1" x14ac:dyDescent="0.2">
      <c r="A86" s="229">
        <v>19</v>
      </c>
      <c r="B86" s="230" t="s">
        <v>235</v>
      </c>
      <c r="C86" s="240" t="s">
        <v>236</v>
      </c>
      <c r="D86" s="231" t="s">
        <v>189</v>
      </c>
      <c r="E86" s="232">
        <v>4</v>
      </c>
      <c r="F86" s="233"/>
      <c r="G86" s="234">
        <f>ROUND(E86*F86,2)</f>
        <v>0</v>
      </c>
      <c r="H86" s="233"/>
      <c r="I86" s="234">
        <f>ROUND(E86*H86,2)</f>
        <v>0</v>
      </c>
      <c r="J86" s="233"/>
      <c r="K86" s="234">
        <f>ROUND(E86*J86,2)</f>
        <v>0</v>
      </c>
      <c r="L86" s="234">
        <v>21</v>
      </c>
      <c r="M86" s="234">
        <f>G86*(1+L86/100)</f>
        <v>0</v>
      </c>
      <c r="N86" s="234">
        <v>0</v>
      </c>
      <c r="O86" s="234">
        <f>ROUND(E86*N86,2)</f>
        <v>0</v>
      </c>
      <c r="P86" s="234">
        <v>0</v>
      </c>
      <c r="Q86" s="234">
        <f>ROUND(E86*P86,2)</f>
        <v>0</v>
      </c>
      <c r="R86" s="234" t="s">
        <v>184</v>
      </c>
      <c r="S86" s="234" t="s">
        <v>132</v>
      </c>
      <c r="T86" s="235" t="s">
        <v>132</v>
      </c>
      <c r="U86" s="219">
        <v>1.59</v>
      </c>
      <c r="V86" s="219">
        <f>ROUND(E86*U86,2)</f>
        <v>6.36</v>
      </c>
      <c r="W86" s="219"/>
      <c r="X86" s="219" t="s">
        <v>163</v>
      </c>
      <c r="Y86" s="210"/>
      <c r="Z86" s="210"/>
      <c r="AA86" s="210"/>
      <c r="AB86" s="210"/>
      <c r="AC86" s="210"/>
      <c r="AD86" s="210"/>
      <c r="AE86" s="210"/>
      <c r="AF86" s="210"/>
      <c r="AG86" s="210" t="s">
        <v>164</v>
      </c>
      <c r="AH86" s="210"/>
      <c r="AI86" s="210"/>
      <c r="AJ86" s="210"/>
      <c r="AK86" s="210"/>
      <c r="AL86" s="210"/>
      <c r="AM86" s="210"/>
      <c r="AN86" s="210"/>
      <c r="AO86" s="210"/>
      <c r="AP86" s="210"/>
      <c r="AQ86" s="210"/>
      <c r="AR86" s="210"/>
      <c r="AS86" s="210"/>
      <c r="AT86" s="210"/>
      <c r="AU86" s="210"/>
      <c r="AV86" s="210"/>
      <c r="AW86" s="210"/>
      <c r="AX86" s="210"/>
      <c r="AY86" s="210"/>
      <c r="AZ86" s="210"/>
      <c r="BA86" s="210"/>
      <c r="BB86" s="210"/>
      <c r="BC86" s="210"/>
      <c r="BD86" s="210"/>
      <c r="BE86" s="210"/>
      <c r="BF86" s="210"/>
      <c r="BG86" s="210"/>
      <c r="BH86" s="210"/>
    </row>
    <row r="87" spans="1:60" ht="22.5" outlineLevel="1" x14ac:dyDescent="0.2">
      <c r="A87" s="217"/>
      <c r="B87" s="218"/>
      <c r="C87" s="250" t="s">
        <v>237</v>
      </c>
      <c r="D87" s="247"/>
      <c r="E87" s="247"/>
      <c r="F87" s="247"/>
      <c r="G87" s="247"/>
      <c r="H87" s="219"/>
      <c r="I87" s="219"/>
      <c r="J87" s="219"/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0"/>
      <c r="Z87" s="210"/>
      <c r="AA87" s="210"/>
      <c r="AB87" s="210"/>
      <c r="AC87" s="210"/>
      <c r="AD87" s="210"/>
      <c r="AE87" s="210"/>
      <c r="AF87" s="210"/>
      <c r="AG87" s="210" t="s">
        <v>166</v>
      </c>
      <c r="AH87" s="210"/>
      <c r="AI87" s="210"/>
      <c r="AJ87" s="210"/>
      <c r="AK87" s="210"/>
      <c r="AL87" s="210"/>
      <c r="AM87" s="210"/>
      <c r="AN87" s="210"/>
      <c r="AO87" s="210"/>
      <c r="AP87" s="210"/>
      <c r="AQ87" s="210"/>
      <c r="AR87" s="210"/>
      <c r="AS87" s="210"/>
      <c r="AT87" s="210"/>
      <c r="AU87" s="210"/>
      <c r="AV87" s="210"/>
      <c r="AW87" s="210"/>
      <c r="AX87" s="210"/>
      <c r="AY87" s="210"/>
      <c r="AZ87" s="210"/>
      <c r="BA87" s="248" t="str">
        <f>C87</f>
        <v>sypaninou z vhodných hornin tř. 1 - 4 nebo materiálem připraveným podél výkopu ve vzdálenosti do 3 m od jeho kraje, pro jakoukoliv hloubku výkopu a jakoukoliv míru zhutnění,</v>
      </c>
      <c r="BB87" s="210"/>
      <c r="BC87" s="210"/>
      <c r="BD87" s="210"/>
      <c r="BE87" s="210"/>
      <c r="BF87" s="210"/>
      <c r="BG87" s="210"/>
      <c r="BH87" s="210"/>
    </row>
    <row r="88" spans="1:60" outlineLevel="1" x14ac:dyDescent="0.2">
      <c r="A88" s="217"/>
      <c r="B88" s="218"/>
      <c r="C88" s="241" t="s">
        <v>238</v>
      </c>
      <c r="D88" s="220"/>
      <c r="E88" s="221">
        <v>4</v>
      </c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0"/>
      <c r="Z88" s="210"/>
      <c r="AA88" s="210"/>
      <c r="AB88" s="210"/>
      <c r="AC88" s="210"/>
      <c r="AD88" s="210"/>
      <c r="AE88" s="210"/>
      <c r="AF88" s="210"/>
      <c r="AG88" s="210" t="s">
        <v>137</v>
      </c>
      <c r="AH88" s="210">
        <v>0</v>
      </c>
      <c r="AI88" s="210"/>
      <c r="AJ88" s="210"/>
      <c r="AK88" s="210"/>
      <c r="AL88" s="210"/>
      <c r="AM88" s="210"/>
      <c r="AN88" s="210"/>
      <c r="AO88" s="210"/>
      <c r="AP88" s="210"/>
      <c r="AQ88" s="210"/>
      <c r="AR88" s="210"/>
      <c r="AS88" s="210"/>
      <c r="AT88" s="210"/>
      <c r="AU88" s="210"/>
      <c r="AV88" s="210"/>
      <c r="AW88" s="210"/>
      <c r="AX88" s="210"/>
      <c r="AY88" s="210"/>
      <c r="AZ88" s="210"/>
      <c r="BA88" s="210"/>
      <c r="BB88" s="210"/>
      <c r="BC88" s="210"/>
      <c r="BD88" s="210"/>
      <c r="BE88" s="210"/>
      <c r="BF88" s="210"/>
      <c r="BG88" s="210"/>
      <c r="BH88" s="210"/>
    </row>
    <row r="89" spans="1:60" outlineLevel="1" x14ac:dyDescent="0.2">
      <c r="A89" s="217"/>
      <c r="B89" s="218"/>
      <c r="C89" s="242"/>
      <c r="D89" s="236"/>
      <c r="E89" s="236"/>
      <c r="F89" s="236"/>
      <c r="G89" s="236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19"/>
      <c r="V89" s="219"/>
      <c r="W89" s="219"/>
      <c r="X89" s="219"/>
      <c r="Y89" s="210"/>
      <c r="Z89" s="210"/>
      <c r="AA89" s="210"/>
      <c r="AB89" s="210"/>
      <c r="AC89" s="210"/>
      <c r="AD89" s="210"/>
      <c r="AE89" s="210"/>
      <c r="AF89" s="210"/>
      <c r="AG89" s="210" t="s">
        <v>139</v>
      </c>
      <c r="AH89" s="210"/>
      <c r="AI89" s="210"/>
      <c r="AJ89" s="210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0"/>
      <c r="AW89" s="210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</row>
    <row r="90" spans="1:60" outlineLevel="1" x14ac:dyDescent="0.2">
      <c r="A90" s="229">
        <v>20</v>
      </c>
      <c r="B90" s="230" t="s">
        <v>239</v>
      </c>
      <c r="C90" s="240" t="s">
        <v>240</v>
      </c>
      <c r="D90" s="231" t="s">
        <v>189</v>
      </c>
      <c r="E90" s="232">
        <v>51.715000000000003</v>
      </c>
      <c r="F90" s="233"/>
      <c r="G90" s="234">
        <f>ROUND(E90*F90,2)</f>
        <v>0</v>
      </c>
      <c r="H90" s="233"/>
      <c r="I90" s="234">
        <f>ROUND(E90*H90,2)</f>
        <v>0</v>
      </c>
      <c r="J90" s="233"/>
      <c r="K90" s="234">
        <f>ROUND(E90*J90,2)</f>
        <v>0</v>
      </c>
      <c r="L90" s="234">
        <v>21</v>
      </c>
      <c r="M90" s="234">
        <f>G90*(1+L90/100)</f>
        <v>0</v>
      </c>
      <c r="N90" s="234">
        <v>0</v>
      </c>
      <c r="O90" s="234">
        <f>ROUND(E90*N90,2)</f>
        <v>0</v>
      </c>
      <c r="P90" s="234">
        <v>0</v>
      </c>
      <c r="Q90" s="234">
        <f>ROUND(E90*P90,2)</f>
        <v>0</v>
      </c>
      <c r="R90" s="234" t="s">
        <v>184</v>
      </c>
      <c r="S90" s="234" t="s">
        <v>132</v>
      </c>
      <c r="T90" s="235" t="s">
        <v>132</v>
      </c>
      <c r="U90" s="219">
        <v>0</v>
      </c>
      <c r="V90" s="219">
        <f>ROUND(E90*U90,2)</f>
        <v>0</v>
      </c>
      <c r="W90" s="219"/>
      <c r="X90" s="219" t="s">
        <v>163</v>
      </c>
      <c r="Y90" s="210"/>
      <c r="Z90" s="210"/>
      <c r="AA90" s="210"/>
      <c r="AB90" s="210"/>
      <c r="AC90" s="210"/>
      <c r="AD90" s="210"/>
      <c r="AE90" s="210"/>
      <c r="AF90" s="210"/>
      <c r="AG90" s="210" t="s">
        <v>164</v>
      </c>
      <c r="AH90" s="210"/>
      <c r="AI90" s="210"/>
      <c r="AJ90" s="210"/>
      <c r="AK90" s="210"/>
      <c r="AL90" s="210"/>
      <c r="AM90" s="210"/>
      <c r="AN90" s="210"/>
      <c r="AO90" s="210"/>
      <c r="AP90" s="210"/>
      <c r="AQ90" s="210"/>
      <c r="AR90" s="210"/>
      <c r="AS90" s="210"/>
      <c r="AT90" s="210"/>
      <c r="AU90" s="210"/>
      <c r="AV90" s="210"/>
      <c r="AW90" s="210"/>
      <c r="AX90" s="210"/>
      <c r="AY90" s="210"/>
      <c r="AZ90" s="210"/>
      <c r="BA90" s="210"/>
      <c r="BB90" s="210"/>
      <c r="BC90" s="210"/>
      <c r="BD90" s="210"/>
      <c r="BE90" s="210"/>
      <c r="BF90" s="210"/>
      <c r="BG90" s="210"/>
      <c r="BH90" s="210"/>
    </row>
    <row r="91" spans="1:60" outlineLevel="1" x14ac:dyDescent="0.2">
      <c r="A91" s="217"/>
      <c r="B91" s="218"/>
      <c r="C91" s="241" t="s">
        <v>241</v>
      </c>
      <c r="D91" s="220"/>
      <c r="E91" s="221">
        <v>21.2</v>
      </c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219"/>
      <c r="U91" s="219"/>
      <c r="V91" s="219"/>
      <c r="W91" s="219"/>
      <c r="X91" s="219"/>
      <c r="Y91" s="210"/>
      <c r="Z91" s="210"/>
      <c r="AA91" s="210"/>
      <c r="AB91" s="210"/>
      <c r="AC91" s="210"/>
      <c r="AD91" s="210"/>
      <c r="AE91" s="210"/>
      <c r="AF91" s="210"/>
      <c r="AG91" s="210" t="s">
        <v>137</v>
      </c>
      <c r="AH91" s="210">
        <v>5</v>
      </c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0"/>
      <c r="AW91" s="210"/>
      <c r="AX91" s="210"/>
      <c r="AY91" s="210"/>
      <c r="AZ91" s="210"/>
      <c r="BA91" s="210"/>
      <c r="BB91" s="210"/>
      <c r="BC91" s="210"/>
      <c r="BD91" s="210"/>
      <c r="BE91" s="210"/>
      <c r="BF91" s="210"/>
      <c r="BG91" s="210"/>
      <c r="BH91" s="210"/>
    </row>
    <row r="92" spans="1:60" outlineLevel="1" x14ac:dyDescent="0.2">
      <c r="A92" s="217"/>
      <c r="B92" s="218"/>
      <c r="C92" s="241" t="s">
        <v>242</v>
      </c>
      <c r="D92" s="220"/>
      <c r="E92" s="221">
        <v>43.314999999999998</v>
      </c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0"/>
      <c r="Z92" s="210"/>
      <c r="AA92" s="210"/>
      <c r="AB92" s="210"/>
      <c r="AC92" s="210"/>
      <c r="AD92" s="210"/>
      <c r="AE92" s="210"/>
      <c r="AF92" s="210"/>
      <c r="AG92" s="210" t="s">
        <v>137</v>
      </c>
      <c r="AH92" s="210">
        <v>0</v>
      </c>
      <c r="AI92" s="210"/>
      <c r="AJ92" s="210"/>
      <c r="AK92" s="210"/>
      <c r="AL92" s="210"/>
      <c r="AM92" s="210"/>
      <c r="AN92" s="210"/>
      <c r="AO92" s="210"/>
      <c r="AP92" s="210"/>
      <c r="AQ92" s="210"/>
      <c r="AR92" s="210"/>
      <c r="AS92" s="210"/>
      <c r="AT92" s="210"/>
      <c r="AU92" s="210"/>
      <c r="AV92" s="210"/>
      <c r="AW92" s="210"/>
      <c r="AX92" s="210"/>
      <c r="AY92" s="210"/>
      <c r="AZ92" s="210"/>
      <c r="BA92" s="210"/>
      <c r="BB92" s="210"/>
      <c r="BC92" s="210"/>
      <c r="BD92" s="210"/>
      <c r="BE92" s="210"/>
      <c r="BF92" s="210"/>
      <c r="BG92" s="210"/>
      <c r="BH92" s="210"/>
    </row>
    <row r="93" spans="1:60" outlineLevel="1" x14ac:dyDescent="0.2">
      <c r="A93" s="217"/>
      <c r="B93" s="218"/>
      <c r="C93" s="241" t="s">
        <v>243</v>
      </c>
      <c r="D93" s="220"/>
      <c r="E93" s="221">
        <v>-12.8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19"/>
      <c r="V93" s="219"/>
      <c r="W93" s="219"/>
      <c r="X93" s="219"/>
      <c r="Y93" s="210"/>
      <c r="Z93" s="210"/>
      <c r="AA93" s="210"/>
      <c r="AB93" s="210"/>
      <c r="AC93" s="210"/>
      <c r="AD93" s="210"/>
      <c r="AE93" s="210"/>
      <c r="AF93" s="210"/>
      <c r="AG93" s="210" t="s">
        <v>137</v>
      </c>
      <c r="AH93" s="210">
        <v>0</v>
      </c>
      <c r="AI93" s="210"/>
      <c r="AJ93" s="210"/>
      <c r="AK93" s="210"/>
      <c r="AL93" s="210"/>
      <c r="AM93" s="210"/>
      <c r="AN93" s="210"/>
      <c r="AO93" s="210"/>
      <c r="AP93" s="210"/>
      <c r="AQ93" s="210"/>
      <c r="AR93" s="210"/>
      <c r="AS93" s="210"/>
      <c r="AT93" s="210"/>
      <c r="AU93" s="210"/>
      <c r="AV93" s="210"/>
      <c r="AW93" s="210"/>
      <c r="AX93" s="210"/>
      <c r="AY93" s="210"/>
      <c r="AZ93" s="210"/>
      <c r="BA93" s="210"/>
      <c r="BB93" s="210"/>
      <c r="BC93" s="210"/>
      <c r="BD93" s="210"/>
      <c r="BE93" s="210"/>
      <c r="BF93" s="210"/>
      <c r="BG93" s="210"/>
      <c r="BH93" s="210"/>
    </row>
    <row r="94" spans="1:60" outlineLevel="1" x14ac:dyDescent="0.2">
      <c r="A94" s="217"/>
      <c r="B94" s="218"/>
      <c r="C94" s="242"/>
      <c r="D94" s="236"/>
      <c r="E94" s="236"/>
      <c r="F94" s="236"/>
      <c r="G94" s="236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19"/>
      <c r="V94" s="219"/>
      <c r="W94" s="219"/>
      <c r="X94" s="219"/>
      <c r="Y94" s="210"/>
      <c r="Z94" s="210"/>
      <c r="AA94" s="210"/>
      <c r="AB94" s="210"/>
      <c r="AC94" s="210"/>
      <c r="AD94" s="210"/>
      <c r="AE94" s="210"/>
      <c r="AF94" s="210"/>
      <c r="AG94" s="210" t="s">
        <v>139</v>
      </c>
      <c r="AH94" s="210"/>
      <c r="AI94" s="210"/>
      <c r="AJ94" s="210"/>
      <c r="AK94" s="210"/>
      <c r="AL94" s="210"/>
      <c r="AM94" s="210"/>
      <c r="AN94" s="210"/>
      <c r="AO94" s="210"/>
      <c r="AP94" s="210"/>
      <c r="AQ94" s="210"/>
      <c r="AR94" s="210"/>
      <c r="AS94" s="210"/>
      <c r="AT94" s="210"/>
      <c r="AU94" s="210"/>
      <c r="AV94" s="210"/>
      <c r="AW94" s="210"/>
      <c r="AX94" s="210"/>
      <c r="AY94" s="210"/>
      <c r="AZ94" s="210"/>
      <c r="BA94" s="210"/>
      <c r="BB94" s="210"/>
      <c r="BC94" s="210"/>
      <c r="BD94" s="210"/>
      <c r="BE94" s="210"/>
      <c r="BF94" s="210"/>
      <c r="BG94" s="210"/>
      <c r="BH94" s="210"/>
    </row>
    <row r="95" spans="1:60" outlineLevel="1" x14ac:dyDescent="0.2">
      <c r="A95" s="229">
        <v>21</v>
      </c>
      <c r="B95" s="230" t="s">
        <v>244</v>
      </c>
      <c r="C95" s="240" t="s">
        <v>245</v>
      </c>
      <c r="D95" s="231" t="s">
        <v>246</v>
      </c>
      <c r="E95" s="232">
        <v>8.8000000000000007</v>
      </c>
      <c r="F95" s="233"/>
      <c r="G95" s="234">
        <f>ROUND(E95*F95,2)</f>
        <v>0</v>
      </c>
      <c r="H95" s="233"/>
      <c r="I95" s="234">
        <f>ROUND(E95*H95,2)</f>
        <v>0</v>
      </c>
      <c r="J95" s="233"/>
      <c r="K95" s="234">
        <f>ROUND(E95*J95,2)</f>
        <v>0</v>
      </c>
      <c r="L95" s="234">
        <v>21</v>
      </c>
      <c r="M95" s="234">
        <f>G95*(1+L95/100)</f>
        <v>0</v>
      </c>
      <c r="N95" s="234">
        <v>1</v>
      </c>
      <c r="O95" s="234">
        <f>ROUND(E95*N95,2)</f>
        <v>8.8000000000000007</v>
      </c>
      <c r="P95" s="234">
        <v>0</v>
      </c>
      <c r="Q95" s="234">
        <f>ROUND(E95*P95,2)</f>
        <v>0</v>
      </c>
      <c r="R95" s="234" t="s">
        <v>247</v>
      </c>
      <c r="S95" s="234" t="s">
        <v>132</v>
      </c>
      <c r="T95" s="235" t="s">
        <v>132</v>
      </c>
      <c r="U95" s="219">
        <v>0</v>
      </c>
      <c r="V95" s="219">
        <f>ROUND(E95*U95,2)</f>
        <v>0</v>
      </c>
      <c r="W95" s="219"/>
      <c r="X95" s="219" t="s">
        <v>248</v>
      </c>
      <c r="Y95" s="210"/>
      <c r="Z95" s="210"/>
      <c r="AA95" s="210"/>
      <c r="AB95" s="210"/>
      <c r="AC95" s="210"/>
      <c r="AD95" s="210"/>
      <c r="AE95" s="210"/>
      <c r="AF95" s="210"/>
      <c r="AG95" s="210" t="s">
        <v>249</v>
      </c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0"/>
      <c r="AW95" s="210"/>
      <c r="AX95" s="210"/>
      <c r="AY95" s="210"/>
      <c r="AZ95" s="210"/>
      <c r="BA95" s="210"/>
      <c r="BB95" s="210"/>
      <c r="BC95" s="210"/>
      <c r="BD95" s="210"/>
      <c r="BE95" s="210"/>
      <c r="BF95" s="210"/>
      <c r="BG95" s="210"/>
      <c r="BH95" s="210"/>
    </row>
    <row r="96" spans="1:60" outlineLevel="1" x14ac:dyDescent="0.2">
      <c r="A96" s="217"/>
      <c r="B96" s="218"/>
      <c r="C96" s="241" t="s">
        <v>250</v>
      </c>
      <c r="D96" s="220"/>
      <c r="E96" s="221">
        <v>8.8000000000000007</v>
      </c>
      <c r="F96" s="219"/>
      <c r="G96" s="219"/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219"/>
      <c r="U96" s="219"/>
      <c r="V96" s="219"/>
      <c r="W96" s="219"/>
      <c r="X96" s="219"/>
      <c r="Y96" s="210"/>
      <c r="Z96" s="210"/>
      <c r="AA96" s="210"/>
      <c r="AB96" s="210"/>
      <c r="AC96" s="210"/>
      <c r="AD96" s="210"/>
      <c r="AE96" s="210"/>
      <c r="AF96" s="210"/>
      <c r="AG96" s="210" t="s">
        <v>137</v>
      </c>
      <c r="AH96" s="210">
        <v>5</v>
      </c>
      <c r="AI96" s="210"/>
      <c r="AJ96" s="210"/>
      <c r="AK96" s="210"/>
      <c r="AL96" s="210"/>
      <c r="AM96" s="210"/>
      <c r="AN96" s="210"/>
      <c r="AO96" s="210"/>
      <c r="AP96" s="210"/>
      <c r="AQ96" s="210"/>
      <c r="AR96" s="210"/>
      <c r="AS96" s="210"/>
      <c r="AT96" s="210"/>
      <c r="AU96" s="210"/>
      <c r="AV96" s="210"/>
      <c r="AW96" s="210"/>
      <c r="AX96" s="210"/>
      <c r="AY96" s="210"/>
      <c r="AZ96" s="210"/>
      <c r="BA96" s="210"/>
      <c r="BB96" s="210"/>
      <c r="BC96" s="210"/>
      <c r="BD96" s="210"/>
      <c r="BE96" s="210"/>
      <c r="BF96" s="210"/>
      <c r="BG96" s="210"/>
      <c r="BH96" s="210"/>
    </row>
    <row r="97" spans="1:60" outlineLevel="1" x14ac:dyDescent="0.2">
      <c r="A97" s="217"/>
      <c r="B97" s="218"/>
      <c r="C97" s="242"/>
      <c r="D97" s="236"/>
      <c r="E97" s="236"/>
      <c r="F97" s="236"/>
      <c r="G97" s="236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0"/>
      <c r="Z97" s="210"/>
      <c r="AA97" s="210"/>
      <c r="AB97" s="210"/>
      <c r="AC97" s="210"/>
      <c r="AD97" s="210"/>
      <c r="AE97" s="210"/>
      <c r="AF97" s="210"/>
      <c r="AG97" s="210" t="s">
        <v>139</v>
      </c>
      <c r="AH97" s="210"/>
      <c r="AI97" s="210"/>
      <c r="AJ97" s="210"/>
      <c r="AK97" s="210"/>
      <c r="AL97" s="210"/>
      <c r="AM97" s="210"/>
      <c r="AN97" s="210"/>
      <c r="AO97" s="210"/>
      <c r="AP97" s="210"/>
      <c r="AQ97" s="210"/>
      <c r="AR97" s="210"/>
      <c r="AS97" s="210"/>
      <c r="AT97" s="210"/>
      <c r="AU97" s="210"/>
      <c r="AV97" s="210"/>
      <c r="AW97" s="210"/>
      <c r="AX97" s="210"/>
      <c r="AY97" s="210"/>
      <c r="AZ97" s="210"/>
      <c r="BA97" s="210"/>
      <c r="BB97" s="210"/>
      <c r="BC97" s="210"/>
      <c r="BD97" s="210"/>
      <c r="BE97" s="210"/>
      <c r="BF97" s="210"/>
      <c r="BG97" s="210"/>
      <c r="BH97" s="210"/>
    </row>
    <row r="98" spans="1:60" x14ac:dyDescent="0.2">
      <c r="A98" s="223" t="s">
        <v>127</v>
      </c>
      <c r="B98" s="224" t="s">
        <v>76</v>
      </c>
      <c r="C98" s="239" t="s">
        <v>77</v>
      </c>
      <c r="D98" s="225"/>
      <c r="E98" s="226"/>
      <c r="F98" s="227"/>
      <c r="G98" s="227">
        <f>SUMIF(AG99:AG108,"&lt;&gt;NOR",G99:G108)</f>
        <v>0</v>
      </c>
      <c r="H98" s="227"/>
      <c r="I98" s="227">
        <f>SUM(I99:I108)</f>
        <v>0</v>
      </c>
      <c r="J98" s="227"/>
      <c r="K98" s="227">
        <f>SUM(K99:K108)</f>
        <v>0</v>
      </c>
      <c r="L98" s="227"/>
      <c r="M98" s="227">
        <f>SUM(M99:M108)</f>
        <v>0</v>
      </c>
      <c r="N98" s="227"/>
      <c r="O98" s="227">
        <f>SUM(O99:O108)</f>
        <v>0.01</v>
      </c>
      <c r="P98" s="227"/>
      <c r="Q98" s="227">
        <f>SUM(Q99:Q108)</f>
        <v>0</v>
      </c>
      <c r="R98" s="227"/>
      <c r="S98" s="227"/>
      <c r="T98" s="228"/>
      <c r="U98" s="222"/>
      <c r="V98" s="222">
        <f>SUM(V99:V108)</f>
        <v>67.569999999999993</v>
      </c>
      <c r="W98" s="222"/>
      <c r="X98" s="222"/>
      <c r="AG98" t="s">
        <v>128</v>
      </c>
    </row>
    <row r="99" spans="1:60" ht="22.5" outlineLevel="1" x14ac:dyDescent="0.2">
      <c r="A99" s="229">
        <v>22</v>
      </c>
      <c r="B99" s="230" t="s">
        <v>251</v>
      </c>
      <c r="C99" s="240" t="s">
        <v>252</v>
      </c>
      <c r="D99" s="231" t="s">
        <v>161</v>
      </c>
      <c r="E99" s="232">
        <v>437</v>
      </c>
      <c r="F99" s="233"/>
      <c r="G99" s="234">
        <f>ROUND(E99*F99,2)</f>
        <v>0</v>
      </c>
      <c r="H99" s="233"/>
      <c r="I99" s="234">
        <f>ROUND(E99*H99,2)</f>
        <v>0</v>
      </c>
      <c r="J99" s="233"/>
      <c r="K99" s="234">
        <f>ROUND(E99*J99,2)</f>
        <v>0</v>
      </c>
      <c r="L99" s="234">
        <v>21</v>
      </c>
      <c r="M99" s="234">
        <f>G99*(1+L99/100)</f>
        <v>0</v>
      </c>
      <c r="N99" s="234">
        <v>0</v>
      </c>
      <c r="O99" s="234">
        <f>ROUND(E99*N99,2)</f>
        <v>0</v>
      </c>
      <c r="P99" s="234">
        <v>0</v>
      </c>
      <c r="Q99" s="234">
        <f>ROUND(E99*P99,2)</f>
        <v>0</v>
      </c>
      <c r="R99" s="234" t="s">
        <v>184</v>
      </c>
      <c r="S99" s="234" t="s">
        <v>132</v>
      </c>
      <c r="T99" s="235" t="s">
        <v>132</v>
      </c>
      <c r="U99" s="219">
        <v>0.15</v>
      </c>
      <c r="V99" s="219">
        <f>ROUND(E99*U99,2)</f>
        <v>65.55</v>
      </c>
      <c r="W99" s="219"/>
      <c r="X99" s="219" t="s">
        <v>163</v>
      </c>
      <c r="Y99" s="210"/>
      <c r="Z99" s="210"/>
      <c r="AA99" s="210"/>
      <c r="AB99" s="210"/>
      <c r="AC99" s="210"/>
      <c r="AD99" s="210"/>
      <c r="AE99" s="210"/>
      <c r="AF99" s="210"/>
      <c r="AG99" s="210" t="s">
        <v>164</v>
      </c>
      <c r="AH99" s="210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210"/>
      <c r="BG99" s="210"/>
      <c r="BH99" s="210"/>
    </row>
    <row r="100" spans="1:60" outlineLevel="1" x14ac:dyDescent="0.2">
      <c r="A100" s="217"/>
      <c r="B100" s="218"/>
      <c r="C100" s="250" t="s">
        <v>253</v>
      </c>
      <c r="D100" s="247"/>
      <c r="E100" s="247"/>
      <c r="F100" s="247"/>
      <c r="G100" s="247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0"/>
      <c r="Z100" s="210"/>
      <c r="AA100" s="210"/>
      <c r="AB100" s="210"/>
      <c r="AC100" s="210"/>
      <c r="AD100" s="210"/>
      <c r="AE100" s="210"/>
      <c r="AF100" s="210"/>
      <c r="AG100" s="210" t="s">
        <v>166</v>
      </c>
      <c r="AH100" s="210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48" t="str">
        <f>C100</f>
        <v>z rostlé horniny tř.1 - 4 pod násypy z hornin soudržných do 92% PS a hornin nesoudržných sypkých relativní ulehlosti I(d) do 0,8</v>
      </c>
      <c r="BB100" s="210"/>
      <c r="BC100" s="210"/>
      <c r="BD100" s="210"/>
      <c r="BE100" s="210"/>
      <c r="BF100" s="210"/>
      <c r="BG100" s="210"/>
      <c r="BH100" s="210"/>
    </row>
    <row r="101" spans="1:60" outlineLevel="1" x14ac:dyDescent="0.2">
      <c r="A101" s="217"/>
      <c r="B101" s="218"/>
      <c r="C101" s="241" t="s">
        <v>254</v>
      </c>
      <c r="D101" s="220"/>
      <c r="E101" s="221">
        <v>437</v>
      </c>
      <c r="F101" s="219"/>
      <c r="G101" s="219"/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219"/>
      <c r="U101" s="219"/>
      <c r="V101" s="219"/>
      <c r="W101" s="219"/>
      <c r="X101" s="219"/>
      <c r="Y101" s="210"/>
      <c r="Z101" s="210"/>
      <c r="AA101" s="210"/>
      <c r="AB101" s="210"/>
      <c r="AC101" s="210"/>
      <c r="AD101" s="210"/>
      <c r="AE101" s="210"/>
      <c r="AF101" s="210"/>
      <c r="AG101" s="210" t="s">
        <v>137</v>
      </c>
      <c r="AH101" s="210">
        <v>0</v>
      </c>
      <c r="AI101" s="210"/>
      <c r="AJ101" s="210"/>
      <c r="AK101" s="210"/>
      <c r="AL101" s="210"/>
      <c r="AM101" s="210"/>
      <c r="AN101" s="210"/>
      <c r="AO101" s="210"/>
      <c r="AP101" s="210"/>
      <c r="AQ101" s="210"/>
      <c r="AR101" s="210"/>
      <c r="AS101" s="210"/>
      <c r="AT101" s="210"/>
      <c r="AU101" s="210"/>
      <c r="AV101" s="210"/>
      <c r="AW101" s="210"/>
      <c r="AX101" s="210"/>
      <c r="AY101" s="210"/>
      <c r="AZ101" s="210"/>
      <c r="BA101" s="210"/>
      <c r="BB101" s="210"/>
      <c r="BC101" s="210"/>
      <c r="BD101" s="210"/>
      <c r="BE101" s="210"/>
      <c r="BF101" s="210"/>
      <c r="BG101" s="210"/>
      <c r="BH101" s="210"/>
    </row>
    <row r="102" spans="1:60" outlineLevel="1" x14ac:dyDescent="0.2">
      <c r="A102" s="217"/>
      <c r="B102" s="218"/>
      <c r="C102" s="242"/>
      <c r="D102" s="236"/>
      <c r="E102" s="236"/>
      <c r="F102" s="236"/>
      <c r="G102" s="236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0"/>
      <c r="Z102" s="210"/>
      <c r="AA102" s="210"/>
      <c r="AB102" s="210"/>
      <c r="AC102" s="210"/>
      <c r="AD102" s="210"/>
      <c r="AE102" s="210"/>
      <c r="AF102" s="210"/>
      <c r="AG102" s="210" t="s">
        <v>139</v>
      </c>
      <c r="AH102" s="210"/>
      <c r="AI102" s="210"/>
      <c r="AJ102" s="210"/>
      <c r="AK102" s="210"/>
      <c r="AL102" s="210"/>
      <c r="AM102" s="210"/>
      <c r="AN102" s="210"/>
      <c r="AO102" s="210"/>
      <c r="AP102" s="210"/>
      <c r="AQ102" s="210"/>
      <c r="AR102" s="210"/>
      <c r="AS102" s="210"/>
      <c r="AT102" s="210"/>
      <c r="AU102" s="210"/>
      <c r="AV102" s="210"/>
      <c r="AW102" s="210"/>
      <c r="AX102" s="210"/>
      <c r="AY102" s="210"/>
      <c r="AZ102" s="210"/>
      <c r="BA102" s="210"/>
      <c r="BB102" s="210"/>
      <c r="BC102" s="210"/>
      <c r="BD102" s="210"/>
      <c r="BE102" s="210"/>
      <c r="BF102" s="210"/>
      <c r="BG102" s="210"/>
      <c r="BH102" s="210"/>
    </row>
    <row r="103" spans="1:60" outlineLevel="1" x14ac:dyDescent="0.2">
      <c r="A103" s="229">
        <v>23</v>
      </c>
      <c r="B103" s="230" t="s">
        <v>255</v>
      </c>
      <c r="C103" s="240" t="s">
        <v>256</v>
      </c>
      <c r="D103" s="231" t="s">
        <v>161</v>
      </c>
      <c r="E103" s="232">
        <v>50.4</v>
      </c>
      <c r="F103" s="233"/>
      <c r="G103" s="234">
        <f>ROUND(E103*F103,2)</f>
        <v>0</v>
      </c>
      <c r="H103" s="233"/>
      <c r="I103" s="234">
        <f>ROUND(E103*H103,2)</f>
        <v>0</v>
      </c>
      <c r="J103" s="233"/>
      <c r="K103" s="234">
        <f>ROUND(E103*J103,2)</f>
        <v>0</v>
      </c>
      <c r="L103" s="234">
        <v>21</v>
      </c>
      <c r="M103" s="234">
        <f>G103*(1+L103/100)</f>
        <v>0</v>
      </c>
      <c r="N103" s="234">
        <v>3.0000000000000001E-5</v>
      </c>
      <c r="O103" s="234">
        <f>ROUND(E103*N103,2)</f>
        <v>0</v>
      </c>
      <c r="P103" s="234">
        <v>0</v>
      </c>
      <c r="Q103" s="234">
        <f>ROUND(E103*P103,2)</f>
        <v>0</v>
      </c>
      <c r="R103" s="234" t="s">
        <v>257</v>
      </c>
      <c r="S103" s="234" t="s">
        <v>132</v>
      </c>
      <c r="T103" s="235" t="s">
        <v>132</v>
      </c>
      <c r="U103" s="219">
        <v>0.04</v>
      </c>
      <c r="V103" s="219">
        <f>ROUND(E103*U103,2)</f>
        <v>2.02</v>
      </c>
      <c r="W103" s="219"/>
      <c r="X103" s="219" t="s">
        <v>163</v>
      </c>
      <c r="Y103" s="210"/>
      <c r="Z103" s="210"/>
      <c r="AA103" s="210"/>
      <c r="AB103" s="210"/>
      <c r="AC103" s="210"/>
      <c r="AD103" s="210"/>
      <c r="AE103" s="210"/>
      <c r="AF103" s="210"/>
      <c r="AG103" s="210" t="s">
        <v>164</v>
      </c>
      <c r="AH103" s="210"/>
      <c r="AI103" s="210"/>
      <c r="AJ103" s="210"/>
      <c r="AK103" s="210"/>
      <c r="AL103" s="210"/>
      <c r="AM103" s="210"/>
      <c r="AN103" s="210"/>
      <c r="AO103" s="210"/>
      <c r="AP103" s="210"/>
      <c r="AQ103" s="210"/>
      <c r="AR103" s="210"/>
      <c r="AS103" s="210"/>
      <c r="AT103" s="210"/>
      <c r="AU103" s="210"/>
      <c r="AV103" s="210"/>
      <c r="AW103" s="210"/>
      <c r="AX103" s="210"/>
      <c r="AY103" s="210"/>
      <c r="AZ103" s="210"/>
      <c r="BA103" s="210"/>
      <c r="BB103" s="210"/>
      <c r="BC103" s="210"/>
      <c r="BD103" s="210"/>
      <c r="BE103" s="210"/>
      <c r="BF103" s="210"/>
      <c r="BG103" s="210"/>
      <c r="BH103" s="210"/>
    </row>
    <row r="104" spans="1:60" outlineLevel="1" x14ac:dyDescent="0.2">
      <c r="A104" s="217"/>
      <c r="B104" s="218"/>
      <c r="C104" s="241" t="s">
        <v>258</v>
      </c>
      <c r="D104" s="220"/>
      <c r="E104" s="221">
        <v>50.4</v>
      </c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0"/>
      <c r="Z104" s="210"/>
      <c r="AA104" s="210"/>
      <c r="AB104" s="210"/>
      <c r="AC104" s="210"/>
      <c r="AD104" s="210"/>
      <c r="AE104" s="210"/>
      <c r="AF104" s="210"/>
      <c r="AG104" s="210" t="s">
        <v>137</v>
      </c>
      <c r="AH104" s="210">
        <v>5</v>
      </c>
      <c r="AI104" s="210"/>
      <c r="AJ104" s="210"/>
      <c r="AK104" s="210"/>
      <c r="AL104" s="210"/>
      <c r="AM104" s="210"/>
      <c r="AN104" s="210"/>
      <c r="AO104" s="210"/>
      <c r="AP104" s="210"/>
      <c r="AQ104" s="210"/>
      <c r="AR104" s="210"/>
      <c r="AS104" s="210"/>
      <c r="AT104" s="210"/>
      <c r="AU104" s="210"/>
      <c r="AV104" s="210"/>
      <c r="AW104" s="210"/>
      <c r="AX104" s="210"/>
      <c r="AY104" s="210"/>
      <c r="AZ104" s="210"/>
      <c r="BA104" s="210"/>
      <c r="BB104" s="210"/>
      <c r="BC104" s="210"/>
      <c r="BD104" s="210"/>
      <c r="BE104" s="210"/>
      <c r="BF104" s="210"/>
      <c r="BG104" s="210"/>
      <c r="BH104" s="210"/>
    </row>
    <row r="105" spans="1:60" outlineLevel="1" x14ac:dyDescent="0.2">
      <c r="A105" s="217"/>
      <c r="B105" s="218"/>
      <c r="C105" s="242"/>
      <c r="D105" s="236"/>
      <c r="E105" s="236"/>
      <c r="F105" s="236"/>
      <c r="G105" s="236"/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219"/>
      <c r="U105" s="219"/>
      <c r="V105" s="219"/>
      <c r="W105" s="219"/>
      <c r="X105" s="219"/>
      <c r="Y105" s="210"/>
      <c r="Z105" s="210"/>
      <c r="AA105" s="210"/>
      <c r="AB105" s="210"/>
      <c r="AC105" s="210"/>
      <c r="AD105" s="210"/>
      <c r="AE105" s="210"/>
      <c r="AF105" s="210"/>
      <c r="AG105" s="210" t="s">
        <v>139</v>
      </c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0"/>
      <c r="AV105" s="210"/>
      <c r="AW105" s="210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</row>
    <row r="106" spans="1:60" ht="22.5" outlineLevel="1" x14ac:dyDescent="0.2">
      <c r="A106" s="229">
        <v>24</v>
      </c>
      <c r="B106" s="230" t="s">
        <v>259</v>
      </c>
      <c r="C106" s="240" t="s">
        <v>260</v>
      </c>
      <c r="D106" s="231" t="s">
        <v>161</v>
      </c>
      <c r="E106" s="232">
        <v>55.44</v>
      </c>
      <c r="F106" s="233"/>
      <c r="G106" s="234">
        <f>ROUND(E106*F106,2)</f>
        <v>0</v>
      </c>
      <c r="H106" s="233"/>
      <c r="I106" s="234">
        <f>ROUND(E106*H106,2)</f>
        <v>0</v>
      </c>
      <c r="J106" s="233"/>
      <c r="K106" s="234">
        <f>ROUND(E106*J106,2)</f>
        <v>0</v>
      </c>
      <c r="L106" s="234">
        <v>21</v>
      </c>
      <c r="M106" s="234">
        <f>G106*(1+L106/100)</f>
        <v>0</v>
      </c>
      <c r="N106" s="234">
        <v>2.5000000000000001E-4</v>
      </c>
      <c r="O106" s="234">
        <f>ROUND(E106*N106,2)</f>
        <v>0.01</v>
      </c>
      <c r="P106" s="234">
        <v>0</v>
      </c>
      <c r="Q106" s="234">
        <f>ROUND(E106*P106,2)</f>
        <v>0</v>
      </c>
      <c r="R106" s="234" t="s">
        <v>247</v>
      </c>
      <c r="S106" s="234" t="s">
        <v>132</v>
      </c>
      <c r="T106" s="235" t="s">
        <v>132</v>
      </c>
      <c r="U106" s="219">
        <v>0</v>
      </c>
      <c r="V106" s="219">
        <f>ROUND(E106*U106,2)</f>
        <v>0</v>
      </c>
      <c r="W106" s="219"/>
      <c r="X106" s="219" t="s">
        <v>248</v>
      </c>
      <c r="Y106" s="210"/>
      <c r="Z106" s="210"/>
      <c r="AA106" s="210"/>
      <c r="AB106" s="210"/>
      <c r="AC106" s="210"/>
      <c r="AD106" s="210"/>
      <c r="AE106" s="210"/>
      <c r="AF106" s="210"/>
      <c r="AG106" s="210" t="s">
        <v>249</v>
      </c>
      <c r="AH106" s="210"/>
      <c r="AI106" s="210"/>
      <c r="AJ106" s="210"/>
      <c r="AK106" s="210"/>
      <c r="AL106" s="210"/>
      <c r="AM106" s="210"/>
      <c r="AN106" s="210"/>
      <c r="AO106" s="210"/>
      <c r="AP106" s="210"/>
      <c r="AQ106" s="210"/>
      <c r="AR106" s="210"/>
      <c r="AS106" s="210"/>
      <c r="AT106" s="210"/>
      <c r="AU106" s="210"/>
      <c r="AV106" s="210"/>
      <c r="AW106" s="210"/>
      <c r="AX106" s="210"/>
      <c r="AY106" s="210"/>
      <c r="AZ106" s="210"/>
      <c r="BA106" s="210"/>
      <c r="BB106" s="210"/>
      <c r="BC106" s="210"/>
      <c r="BD106" s="210"/>
      <c r="BE106" s="210"/>
      <c r="BF106" s="210"/>
      <c r="BG106" s="210"/>
      <c r="BH106" s="210"/>
    </row>
    <row r="107" spans="1:60" outlineLevel="1" x14ac:dyDescent="0.2">
      <c r="A107" s="217"/>
      <c r="B107" s="218"/>
      <c r="C107" s="241" t="s">
        <v>261</v>
      </c>
      <c r="D107" s="220"/>
      <c r="E107" s="221">
        <v>55.44</v>
      </c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0"/>
      <c r="Z107" s="210"/>
      <c r="AA107" s="210"/>
      <c r="AB107" s="210"/>
      <c r="AC107" s="210"/>
      <c r="AD107" s="210"/>
      <c r="AE107" s="210"/>
      <c r="AF107" s="210"/>
      <c r="AG107" s="210" t="s">
        <v>137</v>
      </c>
      <c r="AH107" s="210">
        <v>5</v>
      </c>
      <c r="AI107" s="210"/>
      <c r="AJ107" s="210"/>
      <c r="AK107" s="210"/>
      <c r="AL107" s="210"/>
      <c r="AM107" s="210"/>
      <c r="AN107" s="210"/>
      <c r="AO107" s="210"/>
      <c r="AP107" s="210"/>
      <c r="AQ107" s="210"/>
      <c r="AR107" s="210"/>
      <c r="AS107" s="210"/>
      <c r="AT107" s="210"/>
      <c r="AU107" s="210"/>
      <c r="AV107" s="210"/>
      <c r="AW107" s="210"/>
      <c r="AX107" s="210"/>
      <c r="AY107" s="210"/>
      <c r="AZ107" s="210"/>
      <c r="BA107" s="210"/>
      <c r="BB107" s="210"/>
      <c r="BC107" s="210"/>
      <c r="BD107" s="210"/>
      <c r="BE107" s="210"/>
      <c r="BF107" s="210"/>
      <c r="BG107" s="210"/>
      <c r="BH107" s="210"/>
    </row>
    <row r="108" spans="1:60" outlineLevel="1" x14ac:dyDescent="0.2">
      <c r="A108" s="217"/>
      <c r="B108" s="218"/>
      <c r="C108" s="242"/>
      <c r="D108" s="236"/>
      <c r="E108" s="236"/>
      <c r="F108" s="236"/>
      <c r="G108" s="236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0"/>
      <c r="Z108" s="210"/>
      <c r="AA108" s="210"/>
      <c r="AB108" s="210"/>
      <c r="AC108" s="210"/>
      <c r="AD108" s="210"/>
      <c r="AE108" s="210"/>
      <c r="AF108" s="210"/>
      <c r="AG108" s="210" t="s">
        <v>139</v>
      </c>
      <c r="AH108" s="210"/>
      <c r="AI108" s="210"/>
      <c r="AJ108" s="210"/>
      <c r="AK108" s="210"/>
      <c r="AL108" s="210"/>
      <c r="AM108" s="210"/>
      <c r="AN108" s="210"/>
      <c r="AO108" s="210"/>
      <c r="AP108" s="210"/>
      <c r="AQ108" s="210"/>
      <c r="AR108" s="210"/>
      <c r="AS108" s="210"/>
      <c r="AT108" s="210"/>
      <c r="AU108" s="210"/>
      <c r="AV108" s="210"/>
      <c r="AW108" s="210"/>
      <c r="AX108" s="210"/>
      <c r="AY108" s="210"/>
      <c r="AZ108" s="210"/>
      <c r="BA108" s="210"/>
      <c r="BB108" s="210"/>
      <c r="BC108" s="210"/>
      <c r="BD108" s="210"/>
      <c r="BE108" s="210"/>
      <c r="BF108" s="210"/>
      <c r="BG108" s="210"/>
      <c r="BH108" s="210"/>
    </row>
    <row r="109" spans="1:60" x14ac:dyDescent="0.2">
      <c r="A109" s="223" t="s">
        <v>127</v>
      </c>
      <c r="B109" s="224" t="s">
        <v>78</v>
      </c>
      <c r="C109" s="239" t="s">
        <v>79</v>
      </c>
      <c r="D109" s="225"/>
      <c r="E109" s="226"/>
      <c r="F109" s="227"/>
      <c r="G109" s="227">
        <f>SUMIF(AG110:AG121,"&lt;&gt;NOR",G110:G121)</f>
        <v>0</v>
      </c>
      <c r="H109" s="227"/>
      <c r="I109" s="227">
        <f>SUM(I110:I121)</f>
        <v>0</v>
      </c>
      <c r="J109" s="227"/>
      <c r="K109" s="227">
        <f>SUM(K110:K121)</f>
        <v>0</v>
      </c>
      <c r="L109" s="227"/>
      <c r="M109" s="227">
        <f>SUM(M110:M121)</f>
        <v>0</v>
      </c>
      <c r="N109" s="227"/>
      <c r="O109" s="227">
        <f>SUM(O110:O121)</f>
        <v>4.5</v>
      </c>
      <c r="P109" s="227"/>
      <c r="Q109" s="227">
        <f>SUM(Q110:Q121)</f>
        <v>0</v>
      </c>
      <c r="R109" s="227"/>
      <c r="S109" s="227"/>
      <c r="T109" s="228"/>
      <c r="U109" s="222"/>
      <c r="V109" s="222">
        <f>SUM(V110:V121)</f>
        <v>4.76</v>
      </c>
      <c r="W109" s="222"/>
      <c r="X109" s="222"/>
      <c r="AG109" t="s">
        <v>128</v>
      </c>
    </row>
    <row r="110" spans="1:60" outlineLevel="1" x14ac:dyDescent="0.2">
      <c r="A110" s="229">
        <v>25</v>
      </c>
      <c r="B110" s="230" t="s">
        <v>262</v>
      </c>
      <c r="C110" s="240" t="s">
        <v>263</v>
      </c>
      <c r="D110" s="231" t="s">
        <v>189</v>
      </c>
      <c r="E110" s="232">
        <v>2.3079999999999998</v>
      </c>
      <c r="F110" s="233"/>
      <c r="G110" s="234">
        <f>ROUND(E110*F110,2)</f>
        <v>0</v>
      </c>
      <c r="H110" s="233"/>
      <c r="I110" s="234">
        <f>ROUND(E110*H110,2)</f>
        <v>0</v>
      </c>
      <c r="J110" s="233"/>
      <c r="K110" s="234">
        <f>ROUND(E110*J110,2)</f>
        <v>0</v>
      </c>
      <c r="L110" s="234">
        <v>21</v>
      </c>
      <c r="M110" s="234">
        <f>G110*(1+L110/100)</f>
        <v>0</v>
      </c>
      <c r="N110" s="234">
        <v>1.8907700000000001</v>
      </c>
      <c r="O110" s="234">
        <f>ROUND(E110*N110,2)</f>
        <v>4.3600000000000003</v>
      </c>
      <c r="P110" s="234">
        <v>0</v>
      </c>
      <c r="Q110" s="234">
        <f>ROUND(E110*P110,2)</f>
        <v>0</v>
      </c>
      <c r="R110" s="234" t="s">
        <v>264</v>
      </c>
      <c r="S110" s="234" t="s">
        <v>132</v>
      </c>
      <c r="T110" s="235" t="s">
        <v>132</v>
      </c>
      <c r="U110" s="219">
        <v>1.7</v>
      </c>
      <c r="V110" s="219">
        <f>ROUND(E110*U110,2)</f>
        <v>3.92</v>
      </c>
      <c r="W110" s="219"/>
      <c r="X110" s="219" t="s">
        <v>163</v>
      </c>
      <c r="Y110" s="210"/>
      <c r="Z110" s="210"/>
      <c r="AA110" s="210"/>
      <c r="AB110" s="210"/>
      <c r="AC110" s="210"/>
      <c r="AD110" s="210"/>
      <c r="AE110" s="210"/>
      <c r="AF110" s="210"/>
      <c r="AG110" s="210" t="s">
        <v>164</v>
      </c>
      <c r="AH110" s="210"/>
      <c r="AI110" s="210"/>
      <c r="AJ110" s="210"/>
      <c r="AK110" s="210"/>
      <c r="AL110" s="210"/>
      <c r="AM110" s="210"/>
      <c r="AN110" s="210"/>
      <c r="AO110" s="210"/>
      <c r="AP110" s="210"/>
      <c r="AQ110" s="210"/>
      <c r="AR110" s="210"/>
      <c r="AS110" s="210"/>
      <c r="AT110" s="210"/>
      <c r="AU110" s="210"/>
      <c r="AV110" s="210"/>
      <c r="AW110" s="210"/>
      <c r="AX110" s="210"/>
      <c r="AY110" s="210"/>
      <c r="AZ110" s="210"/>
      <c r="BA110" s="210"/>
      <c r="BB110" s="210"/>
      <c r="BC110" s="210"/>
      <c r="BD110" s="210"/>
      <c r="BE110" s="210"/>
      <c r="BF110" s="210"/>
      <c r="BG110" s="210"/>
      <c r="BH110" s="210"/>
    </row>
    <row r="111" spans="1:60" outlineLevel="1" x14ac:dyDescent="0.2">
      <c r="A111" s="217"/>
      <c r="B111" s="218"/>
      <c r="C111" s="250" t="s">
        <v>265</v>
      </c>
      <c r="D111" s="247"/>
      <c r="E111" s="247"/>
      <c r="F111" s="247"/>
      <c r="G111" s="247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0"/>
      <c r="Z111" s="210"/>
      <c r="AA111" s="210"/>
      <c r="AB111" s="210"/>
      <c r="AC111" s="210"/>
      <c r="AD111" s="210"/>
      <c r="AE111" s="210"/>
      <c r="AF111" s="210"/>
      <c r="AG111" s="210" t="s">
        <v>166</v>
      </c>
      <c r="AH111" s="210"/>
      <c r="AI111" s="210"/>
      <c r="AJ111" s="210"/>
      <c r="AK111" s="210"/>
      <c r="AL111" s="210"/>
      <c r="AM111" s="210"/>
      <c r="AN111" s="210"/>
      <c r="AO111" s="210"/>
      <c r="AP111" s="210"/>
      <c r="AQ111" s="210"/>
      <c r="AR111" s="210"/>
      <c r="AS111" s="210"/>
      <c r="AT111" s="210"/>
      <c r="AU111" s="210"/>
      <c r="AV111" s="210"/>
      <c r="AW111" s="210"/>
      <c r="AX111" s="210"/>
      <c r="AY111" s="210"/>
      <c r="AZ111" s="210"/>
      <c r="BA111" s="210"/>
      <c r="BB111" s="210"/>
      <c r="BC111" s="210"/>
      <c r="BD111" s="210"/>
      <c r="BE111" s="210"/>
      <c r="BF111" s="210"/>
      <c r="BG111" s="210"/>
      <c r="BH111" s="210"/>
    </row>
    <row r="112" spans="1:60" outlineLevel="1" x14ac:dyDescent="0.2">
      <c r="A112" s="217"/>
      <c r="B112" s="218"/>
      <c r="C112" s="241" t="s">
        <v>266</v>
      </c>
      <c r="D112" s="220"/>
      <c r="E112" s="221">
        <v>0.76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19"/>
      <c r="V112" s="219"/>
      <c r="W112" s="219"/>
      <c r="X112" s="219"/>
      <c r="Y112" s="210"/>
      <c r="Z112" s="210"/>
      <c r="AA112" s="210"/>
      <c r="AB112" s="210"/>
      <c r="AC112" s="210"/>
      <c r="AD112" s="210"/>
      <c r="AE112" s="210"/>
      <c r="AF112" s="210"/>
      <c r="AG112" s="210" t="s">
        <v>137</v>
      </c>
      <c r="AH112" s="210">
        <v>0</v>
      </c>
      <c r="AI112" s="210"/>
      <c r="AJ112" s="210"/>
      <c r="AK112" s="210"/>
      <c r="AL112" s="210"/>
      <c r="AM112" s="210"/>
      <c r="AN112" s="210"/>
      <c r="AO112" s="210"/>
      <c r="AP112" s="210"/>
      <c r="AQ112" s="210"/>
      <c r="AR112" s="210"/>
      <c r="AS112" s="210"/>
      <c r="AT112" s="210"/>
      <c r="AU112" s="210"/>
      <c r="AV112" s="210"/>
      <c r="AW112" s="210"/>
      <c r="AX112" s="210"/>
      <c r="AY112" s="210"/>
      <c r="AZ112" s="210"/>
      <c r="BA112" s="210"/>
      <c r="BB112" s="210"/>
      <c r="BC112" s="210"/>
      <c r="BD112" s="210"/>
      <c r="BE112" s="210"/>
      <c r="BF112" s="210"/>
      <c r="BG112" s="210"/>
      <c r="BH112" s="210"/>
    </row>
    <row r="113" spans="1:60" outlineLevel="1" x14ac:dyDescent="0.2">
      <c r="A113" s="217"/>
      <c r="B113" s="218"/>
      <c r="C113" s="241" t="s">
        <v>267</v>
      </c>
      <c r="D113" s="220"/>
      <c r="E113" s="221">
        <v>0.57599999999999996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219"/>
      <c r="U113" s="219"/>
      <c r="V113" s="219"/>
      <c r="W113" s="219"/>
      <c r="X113" s="219"/>
      <c r="Y113" s="210"/>
      <c r="Z113" s="210"/>
      <c r="AA113" s="210"/>
      <c r="AB113" s="210"/>
      <c r="AC113" s="210"/>
      <c r="AD113" s="210"/>
      <c r="AE113" s="210"/>
      <c r="AF113" s="210"/>
      <c r="AG113" s="210" t="s">
        <v>137</v>
      </c>
      <c r="AH113" s="210">
        <v>0</v>
      </c>
      <c r="AI113" s="210"/>
      <c r="AJ113" s="210"/>
      <c r="AK113" s="210"/>
      <c r="AL113" s="210"/>
      <c r="AM113" s="210"/>
      <c r="AN113" s="210"/>
      <c r="AO113" s="210"/>
      <c r="AP113" s="210"/>
      <c r="AQ113" s="210"/>
      <c r="AR113" s="210"/>
      <c r="AS113" s="210"/>
      <c r="AT113" s="210"/>
      <c r="AU113" s="210"/>
      <c r="AV113" s="210"/>
      <c r="AW113" s="210"/>
      <c r="AX113" s="210"/>
      <c r="AY113" s="210"/>
      <c r="AZ113" s="210"/>
      <c r="BA113" s="210"/>
      <c r="BB113" s="210"/>
      <c r="BC113" s="210"/>
      <c r="BD113" s="210"/>
      <c r="BE113" s="210"/>
      <c r="BF113" s="210"/>
      <c r="BG113" s="210"/>
      <c r="BH113" s="210"/>
    </row>
    <row r="114" spans="1:60" outlineLevel="1" x14ac:dyDescent="0.2">
      <c r="A114" s="217"/>
      <c r="B114" s="218"/>
      <c r="C114" s="241" t="s">
        <v>268</v>
      </c>
      <c r="D114" s="220"/>
      <c r="E114" s="221">
        <v>0.97199999999999998</v>
      </c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  <c r="Y114" s="210"/>
      <c r="Z114" s="210"/>
      <c r="AA114" s="210"/>
      <c r="AB114" s="210"/>
      <c r="AC114" s="210"/>
      <c r="AD114" s="210"/>
      <c r="AE114" s="210"/>
      <c r="AF114" s="210"/>
      <c r="AG114" s="210" t="s">
        <v>137</v>
      </c>
      <c r="AH114" s="210">
        <v>0</v>
      </c>
      <c r="AI114" s="210"/>
      <c r="AJ114" s="210"/>
      <c r="AK114" s="210"/>
      <c r="AL114" s="210"/>
      <c r="AM114" s="210"/>
      <c r="AN114" s="210"/>
      <c r="AO114" s="210"/>
      <c r="AP114" s="210"/>
      <c r="AQ114" s="210"/>
      <c r="AR114" s="210"/>
      <c r="AS114" s="210"/>
      <c r="AT114" s="210"/>
      <c r="AU114" s="210"/>
      <c r="AV114" s="210"/>
      <c r="AW114" s="210"/>
      <c r="AX114" s="210"/>
      <c r="AY114" s="210"/>
      <c r="AZ114" s="210"/>
      <c r="BA114" s="210"/>
      <c r="BB114" s="210"/>
      <c r="BC114" s="210"/>
      <c r="BD114" s="210"/>
      <c r="BE114" s="210"/>
      <c r="BF114" s="210"/>
      <c r="BG114" s="210"/>
      <c r="BH114" s="210"/>
    </row>
    <row r="115" spans="1:60" outlineLevel="1" x14ac:dyDescent="0.2">
      <c r="A115" s="217"/>
      <c r="B115" s="218"/>
      <c r="C115" s="242"/>
      <c r="D115" s="236"/>
      <c r="E115" s="236"/>
      <c r="F115" s="236"/>
      <c r="G115" s="236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219"/>
      <c r="U115" s="219"/>
      <c r="V115" s="219"/>
      <c r="W115" s="219"/>
      <c r="X115" s="219"/>
      <c r="Y115" s="210"/>
      <c r="Z115" s="210"/>
      <c r="AA115" s="210"/>
      <c r="AB115" s="210"/>
      <c r="AC115" s="210"/>
      <c r="AD115" s="210"/>
      <c r="AE115" s="210"/>
      <c r="AF115" s="210"/>
      <c r="AG115" s="210" t="s">
        <v>139</v>
      </c>
      <c r="AH115" s="210"/>
      <c r="AI115" s="210"/>
      <c r="AJ115" s="210"/>
      <c r="AK115" s="210"/>
      <c r="AL115" s="210"/>
      <c r="AM115" s="210"/>
      <c r="AN115" s="210"/>
      <c r="AO115" s="210"/>
      <c r="AP115" s="210"/>
      <c r="AQ115" s="210"/>
      <c r="AR115" s="210"/>
      <c r="AS115" s="210"/>
      <c r="AT115" s="210"/>
      <c r="AU115" s="210"/>
      <c r="AV115" s="210"/>
      <c r="AW115" s="210"/>
      <c r="AX115" s="210"/>
      <c r="AY115" s="210"/>
      <c r="AZ115" s="210"/>
      <c r="BA115" s="210"/>
      <c r="BB115" s="210"/>
      <c r="BC115" s="210"/>
      <c r="BD115" s="210"/>
      <c r="BE115" s="210"/>
      <c r="BF115" s="210"/>
      <c r="BG115" s="210"/>
      <c r="BH115" s="210"/>
    </row>
    <row r="116" spans="1:60" ht="22.5" outlineLevel="1" x14ac:dyDescent="0.2">
      <c r="A116" s="229">
        <v>26</v>
      </c>
      <c r="B116" s="230" t="s">
        <v>269</v>
      </c>
      <c r="C116" s="240" t="s">
        <v>270</v>
      </c>
      <c r="D116" s="231" t="s">
        <v>271</v>
      </c>
      <c r="E116" s="232">
        <v>3</v>
      </c>
      <c r="F116" s="233"/>
      <c r="G116" s="234">
        <f>ROUND(E116*F116,2)</f>
        <v>0</v>
      </c>
      <c r="H116" s="233"/>
      <c r="I116" s="234">
        <f>ROUND(E116*H116,2)</f>
        <v>0</v>
      </c>
      <c r="J116" s="233"/>
      <c r="K116" s="234">
        <f>ROUND(E116*J116,2)</f>
        <v>0</v>
      </c>
      <c r="L116" s="234">
        <v>21</v>
      </c>
      <c r="M116" s="234">
        <f>G116*(1+L116/100)</f>
        <v>0</v>
      </c>
      <c r="N116" s="234">
        <v>6.6E-3</v>
      </c>
      <c r="O116" s="234">
        <f>ROUND(E116*N116,2)</f>
        <v>0.02</v>
      </c>
      <c r="P116" s="234">
        <v>0</v>
      </c>
      <c r="Q116" s="234">
        <f>ROUND(E116*P116,2)</f>
        <v>0</v>
      </c>
      <c r="R116" s="234" t="s">
        <v>264</v>
      </c>
      <c r="S116" s="234" t="s">
        <v>132</v>
      </c>
      <c r="T116" s="235" t="s">
        <v>132</v>
      </c>
      <c r="U116" s="219">
        <v>0.28000000000000003</v>
      </c>
      <c r="V116" s="219">
        <f>ROUND(E116*U116,2)</f>
        <v>0.84</v>
      </c>
      <c r="W116" s="219"/>
      <c r="X116" s="219" t="s">
        <v>163</v>
      </c>
      <c r="Y116" s="210"/>
      <c r="Z116" s="210"/>
      <c r="AA116" s="210"/>
      <c r="AB116" s="210"/>
      <c r="AC116" s="210"/>
      <c r="AD116" s="210"/>
      <c r="AE116" s="210"/>
      <c r="AF116" s="210"/>
      <c r="AG116" s="210" t="s">
        <v>164</v>
      </c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210"/>
      <c r="AY116" s="210"/>
      <c r="AZ116" s="210"/>
      <c r="BA116" s="210"/>
      <c r="BB116" s="210"/>
      <c r="BC116" s="210"/>
      <c r="BD116" s="210"/>
      <c r="BE116" s="210"/>
      <c r="BF116" s="210"/>
      <c r="BG116" s="210"/>
      <c r="BH116" s="210"/>
    </row>
    <row r="117" spans="1:60" outlineLevel="1" x14ac:dyDescent="0.2">
      <c r="A117" s="217"/>
      <c r="B117" s="218"/>
      <c r="C117" s="241" t="s">
        <v>272</v>
      </c>
      <c r="D117" s="220"/>
      <c r="E117" s="221">
        <v>3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  <c r="Y117" s="210"/>
      <c r="Z117" s="210"/>
      <c r="AA117" s="210"/>
      <c r="AB117" s="210"/>
      <c r="AC117" s="210"/>
      <c r="AD117" s="210"/>
      <c r="AE117" s="210"/>
      <c r="AF117" s="210"/>
      <c r="AG117" s="210" t="s">
        <v>137</v>
      </c>
      <c r="AH117" s="210">
        <v>0</v>
      </c>
      <c r="AI117" s="210"/>
      <c r="AJ117" s="210"/>
      <c r="AK117" s="210"/>
      <c r="AL117" s="210"/>
      <c r="AM117" s="210"/>
      <c r="AN117" s="210"/>
      <c r="AO117" s="210"/>
      <c r="AP117" s="210"/>
      <c r="AQ117" s="210"/>
      <c r="AR117" s="210"/>
      <c r="AS117" s="210"/>
      <c r="AT117" s="210"/>
      <c r="AU117" s="210"/>
      <c r="AV117" s="210"/>
      <c r="AW117" s="210"/>
      <c r="AX117" s="210"/>
      <c r="AY117" s="210"/>
      <c r="AZ117" s="210"/>
      <c r="BA117" s="210"/>
      <c r="BB117" s="210"/>
      <c r="BC117" s="210"/>
      <c r="BD117" s="210"/>
      <c r="BE117" s="210"/>
      <c r="BF117" s="210"/>
      <c r="BG117" s="210"/>
      <c r="BH117" s="210"/>
    </row>
    <row r="118" spans="1:60" outlineLevel="1" x14ac:dyDescent="0.2">
      <c r="A118" s="217"/>
      <c r="B118" s="218"/>
      <c r="C118" s="242"/>
      <c r="D118" s="236"/>
      <c r="E118" s="236"/>
      <c r="F118" s="236"/>
      <c r="G118" s="236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219"/>
      <c r="U118" s="219"/>
      <c r="V118" s="219"/>
      <c r="W118" s="219"/>
      <c r="X118" s="219"/>
      <c r="Y118" s="210"/>
      <c r="Z118" s="210"/>
      <c r="AA118" s="210"/>
      <c r="AB118" s="210"/>
      <c r="AC118" s="210"/>
      <c r="AD118" s="210"/>
      <c r="AE118" s="210"/>
      <c r="AF118" s="210"/>
      <c r="AG118" s="210" t="s">
        <v>139</v>
      </c>
      <c r="AH118" s="210"/>
      <c r="AI118" s="210"/>
      <c r="AJ118" s="210"/>
      <c r="AK118" s="210"/>
      <c r="AL118" s="210"/>
      <c r="AM118" s="210"/>
      <c r="AN118" s="210"/>
      <c r="AO118" s="210"/>
      <c r="AP118" s="210"/>
      <c r="AQ118" s="210"/>
      <c r="AR118" s="210"/>
      <c r="AS118" s="210"/>
      <c r="AT118" s="210"/>
      <c r="AU118" s="210"/>
      <c r="AV118" s="210"/>
      <c r="AW118" s="210"/>
      <c r="AX118" s="210"/>
      <c r="AY118" s="210"/>
      <c r="AZ118" s="210"/>
      <c r="BA118" s="210"/>
      <c r="BB118" s="210"/>
      <c r="BC118" s="210"/>
      <c r="BD118" s="210"/>
      <c r="BE118" s="210"/>
      <c r="BF118" s="210"/>
      <c r="BG118" s="210"/>
      <c r="BH118" s="210"/>
    </row>
    <row r="119" spans="1:60" outlineLevel="1" x14ac:dyDescent="0.2">
      <c r="A119" s="229">
        <v>27</v>
      </c>
      <c r="B119" s="230" t="s">
        <v>273</v>
      </c>
      <c r="C119" s="240" t="s">
        <v>274</v>
      </c>
      <c r="D119" s="231" t="s">
        <v>271</v>
      </c>
      <c r="E119" s="232">
        <v>3.03</v>
      </c>
      <c r="F119" s="233"/>
      <c r="G119" s="234">
        <f>ROUND(E119*F119,2)</f>
        <v>0</v>
      </c>
      <c r="H119" s="233"/>
      <c r="I119" s="234">
        <f>ROUND(E119*H119,2)</f>
        <v>0</v>
      </c>
      <c r="J119" s="233"/>
      <c r="K119" s="234">
        <f>ROUND(E119*J119,2)</f>
        <v>0</v>
      </c>
      <c r="L119" s="234">
        <v>21</v>
      </c>
      <c r="M119" s="234">
        <f>G119*(1+L119/100)</f>
        <v>0</v>
      </c>
      <c r="N119" s="234">
        <v>3.9E-2</v>
      </c>
      <c r="O119" s="234">
        <f>ROUND(E119*N119,2)</f>
        <v>0.12</v>
      </c>
      <c r="P119" s="234">
        <v>0</v>
      </c>
      <c r="Q119" s="234">
        <f>ROUND(E119*P119,2)</f>
        <v>0</v>
      </c>
      <c r="R119" s="234" t="s">
        <v>247</v>
      </c>
      <c r="S119" s="234" t="s">
        <v>132</v>
      </c>
      <c r="T119" s="235" t="s">
        <v>132</v>
      </c>
      <c r="U119" s="219">
        <v>0</v>
      </c>
      <c r="V119" s="219">
        <f>ROUND(E119*U119,2)</f>
        <v>0</v>
      </c>
      <c r="W119" s="219"/>
      <c r="X119" s="219" t="s">
        <v>248</v>
      </c>
      <c r="Y119" s="210"/>
      <c r="Z119" s="210"/>
      <c r="AA119" s="210"/>
      <c r="AB119" s="210"/>
      <c r="AC119" s="210"/>
      <c r="AD119" s="210"/>
      <c r="AE119" s="210"/>
      <c r="AF119" s="210"/>
      <c r="AG119" s="210" t="s">
        <v>249</v>
      </c>
      <c r="AH119" s="210"/>
      <c r="AI119" s="210"/>
      <c r="AJ119" s="210"/>
      <c r="AK119" s="210"/>
      <c r="AL119" s="210"/>
      <c r="AM119" s="210"/>
      <c r="AN119" s="210"/>
      <c r="AO119" s="210"/>
      <c r="AP119" s="210"/>
      <c r="AQ119" s="210"/>
      <c r="AR119" s="210"/>
      <c r="AS119" s="210"/>
      <c r="AT119" s="210"/>
      <c r="AU119" s="210"/>
      <c r="AV119" s="210"/>
      <c r="AW119" s="210"/>
      <c r="AX119" s="210"/>
      <c r="AY119" s="210"/>
      <c r="AZ119" s="210"/>
      <c r="BA119" s="210"/>
      <c r="BB119" s="210"/>
      <c r="BC119" s="210"/>
      <c r="BD119" s="210"/>
      <c r="BE119" s="210"/>
      <c r="BF119" s="210"/>
      <c r="BG119" s="210"/>
      <c r="BH119" s="210"/>
    </row>
    <row r="120" spans="1:60" outlineLevel="1" x14ac:dyDescent="0.2">
      <c r="A120" s="217"/>
      <c r="B120" s="218"/>
      <c r="C120" s="241" t="s">
        <v>275</v>
      </c>
      <c r="D120" s="220"/>
      <c r="E120" s="221">
        <v>3.03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19"/>
      <c r="V120" s="219"/>
      <c r="W120" s="219"/>
      <c r="X120" s="219"/>
      <c r="Y120" s="210"/>
      <c r="Z120" s="210"/>
      <c r="AA120" s="210"/>
      <c r="AB120" s="210"/>
      <c r="AC120" s="210"/>
      <c r="AD120" s="210"/>
      <c r="AE120" s="210"/>
      <c r="AF120" s="210"/>
      <c r="AG120" s="210" t="s">
        <v>137</v>
      </c>
      <c r="AH120" s="210">
        <v>5</v>
      </c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U120" s="210"/>
      <c r="AV120" s="210"/>
      <c r="AW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</row>
    <row r="121" spans="1:60" outlineLevel="1" x14ac:dyDescent="0.2">
      <c r="A121" s="217"/>
      <c r="B121" s="218"/>
      <c r="C121" s="242"/>
      <c r="D121" s="236"/>
      <c r="E121" s="236"/>
      <c r="F121" s="236"/>
      <c r="G121" s="236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219"/>
      <c r="U121" s="219"/>
      <c r="V121" s="219"/>
      <c r="W121" s="219"/>
      <c r="X121" s="219"/>
      <c r="Y121" s="210"/>
      <c r="Z121" s="210"/>
      <c r="AA121" s="210"/>
      <c r="AB121" s="210"/>
      <c r="AC121" s="210"/>
      <c r="AD121" s="210"/>
      <c r="AE121" s="210"/>
      <c r="AF121" s="210"/>
      <c r="AG121" s="210" t="s">
        <v>139</v>
      </c>
      <c r="AH121" s="210"/>
      <c r="AI121" s="210"/>
      <c r="AJ121" s="210"/>
      <c r="AK121" s="210"/>
      <c r="AL121" s="210"/>
      <c r="AM121" s="210"/>
      <c r="AN121" s="210"/>
      <c r="AO121" s="210"/>
      <c r="AP121" s="210"/>
      <c r="AQ121" s="210"/>
      <c r="AR121" s="210"/>
      <c r="AS121" s="210"/>
      <c r="AT121" s="210"/>
      <c r="AU121" s="210"/>
      <c r="AV121" s="210"/>
      <c r="AW121" s="210"/>
      <c r="AX121" s="210"/>
      <c r="AY121" s="210"/>
      <c r="AZ121" s="210"/>
      <c r="BA121" s="210"/>
      <c r="BB121" s="210"/>
      <c r="BC121" s="210"/>
      <c r="BD121" s="210"/>
      <c r="BE121" s="210"/>
      <c r="BF121" s="210"/>
      <c r="BG121" s="210"/>
      <c r="BH121" s="210"/>
    </row>
    <row r="122" spans="1:60" x14ac:dyDescent="0.2">
      <c r="A122" s="223" t="s">
        <v>127</v>
      </c>
      <c r="B122" s="224" t="s">
        <v>80</v>
      </c>
      <c r="C122" s="239" t="s">
        <v>81</v>
      </c>
      <c r="D122" s="225"/>
      <c r="E122" s="226"/>
      <c r="F122" s="227"/>
      <c r="G122" s="227">
        <f>SUMIF(AG123:AG141,"&lt;&gt;NOR",G123:G141)</f>
        <v>0</v>
      </c>
      <c r="H122" s="227"/>
      <c r="I122" s="227">
        <f>SUM(I123:I141)</f>
        <v>0</v>
      </c>
      <c r="J122" s="227"/>
      <c r="K122" s="227">
        <f>SUM(K123:K141)</f>
        <v>0</v>
      </c>
      <c r="L122" s="227"/>
      <c r="M122" s="227">
        <f>SUM(M123:M141)</f>
        <v>0</v>
      </c>
      <c r="N122" s="227"/>
      <c r="O122" s="227">
        <f>SUM(O123:O141)</f>
        <v>160.03</v>
      </c>
      <c r="P122" s="227"/>
      <c r="Q122" s="227">
        <f>SUM(Q123:Q141)</f>
        <v>0</v>
      </c>
      <c r="R122" s="227"/>
      <c r="S122" s="227"/>
      <c r="T122" s="228"/>
      <c r="U122" s="222"/>
      <c r="V122" s="222">
        <f>SUM(V123:V141)</f>
        <v>536.27</v>
      </c>
      <c r="W122" s="222"/>
      <c r="X122" s="222"/>
      <c r="AG122" t="s">
        <v>128</v>
      </c>
    </row>
    <row r="123" spans="1:60" ht="22.5" outlineLevel="1" x14ac:dyDescent="0.2">
      <c r="A123" s="229">
        <v>28</v>
      </c>
      <c r="B123" s="230" t="s">
        <v>276</v>
      </c>
      <c r="C123" s="240" t="s">
        <v>277</v>
      </c>
      <c r="D123" s="231" t="s">
        <v>161</v>
      </c>
      <c r="E123" s="232">
        <v>437</v>
      </c>
      <c r="F123" s="233"/>
      <c r="G123" s="234">
        <f>ROUND(E123*F123,2)</f>
        <v>0</v>
      </c>
      <c r="H123" s="233"/>
      <c r="I123" s="234">
        <f>ROUND(E123*H123,2)</f>
        <v>0</v>
      </c>
      <c r="J123" s="233"/>
      <c r="K123" s="234">
        <f>ROUND(E123*J123,2)</f>
        <v>0</v>
      </c>
      <c r="L123" s="234">
        <v>21</v>
      </c>
      <c r="M123" s="234">
        <f>G123*(1+L123/100)</f>
        <v>0</v>
      </c>
      <c r="N123" s="234">
        <v>0.25094</v>
      </c>
      <c r="O123" s="234">
        <f>ROUND(E123*N123,2)</f>
        <v>109.66</v>
      </c>
      <c r="P123" s="234">
        <v>0</v>
      </c>
      <c r="Q123" s="234">
        <f>ROUND(E123*P123,2)</f>
        <v>0</v>
      </c>
      <c r="R123" s="234" t="s">
        <v>162</v>
      </c>
      <c r="S123" s="234" t="s">
        <v>132</v>
      </c>
      <c r="T123" s="235" t="s">
        <v>132</v>
      </c>
      <c r="U123" s="219">
        <v>0.03</v>
      </c>
      <c r="V123" s="219">
        <f>ROUND(E123*U123,2)</f>
        <v>13.11</v>
      </c>
      <c r="W123" s="219"/>
      <c r="X123" s="219" t="s">
        <v>163</v>
      </c>
      <c r="Y123" s="210"/>
      <c r="Z123" s="210"/>
      <c r="AA123" s="210"/>
      <c r="AB123" s="210"/>
      <c r="AC123" s="210"/>
      <c r="AD123" s="210"/>
      <c r="AE123" s="210"/>
      <c r="AF123" s="210"/>
      <c r="AG123" s="210" t="s">
        <v>164</v>
      </c>
      <c r="AH123" s="210"/>
      <c r="AI123" s="210"/>
      <c r="AJ123" s="210"/>
      <c r="AK123" s="210"/>
      <c r="AL123" s="210"/>
      <c r="AM123" s="210"/>
      <c r="AN123" s="210"/>
      <c r="AO123" s="210"/>
      <c r="AP123" s="210"/>
      <c r="AQ123" s="210"/>
      <c r="AR123" s="210"/>
      <c r="AS123" s="210"/>
      <c r="AT123" s="210"/>
      <c r="AU123" s="210"/>
      <c r="AV123" s="210"/>
      <c r="AW123" s="210"/>
      <c r="AX123" s="210"/>
      <c r="AY123" s="210"/>
      <c r="AZ123" s="210"/>
      <c r="BA123" s="210"/>
      <c r="BB123" s="210"/>
      <c r="BC123" s="210"/>
      <c r="BD123" s="210"/>
      <c r="BE123" s="210"/>
      <c r="BF123" s="210"/>
      <c r="BG123" s="210"/>
      <c r="BH123" s="210"/>
    </row>
    <row r="124" spans="1:60" outlineLevel="1" x14ac:dyDescent="0.2">
      <c r="A124" s="217"/>
      <c r="B124" s="218"/>
      <c r="C124" s="250" t="s">
        <v>278</v>
      </c>
      <c r="D124" s="247"/>
      <c r="E124" s="247"/>
      <c r="F124" s="247"/>
      <c r="G124" s="247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19"/>
      <c r="V124" s="219"/>
      <c r="W124" s="219"/>
      <c r="X124" s="219"/>
      <c r="Y124" s="210"/>
      <c r="Z124" s="210"/>
      <c r="AA124" s="210"/>
      <c r="AB124" s="210"/>
      <c r="AC124" s="210"/>
      <c r="AD124" s="210"/>
      <c r="AE124" s="210"/>
      <c r="AF124" s="210"/>
      <c r="AG124" s="210" t="s">
        <v>166</v>
      </c>
      <c r="AH124" s="210"/>
      <c r="AI124" s="210"/>
      <c r="AJ124" s="210"/>
      <c r="AK124" s="210"/>
      <c r="AL124" s="210"/>
      <c r="AM124" s="210"/>
      <c r="AN124" s="210"/>
      <c r="AO124" s="210"/>
      <c r="AP124" s="210"/>
      <c r="AQ124" s="210"/>
      <c r="AR124" s="210"/>
      <c r="AS124" s="210"/>
      <c r="AT124" s="210"/>
      <c r="AU124" s="210"/>
      <c r="AV124" s="210"/>
      <c r="AW124" s="210"/>
      <c r="AX124" s="210"/>
      <c r="AY124" s="210"/>
      <c r="AZ124" s="210"/>
      <c r="BA124" s="210"/>
      <c r="BB124" s="210"/>
      <c r="BC124" s="210"/>
      <c r="BD124" s="210"/>
      <c r="BE124" s="210"/>
      <c r="BF124" s="210"/>
      <c r="BG124" s="210"/>
      <c r="BH124" s="210"/>
    </row>
    <row r="125" spans="1:60" outlineLevel="1" x14ac:dyDescent="0.2">
      <c r="A125" s="217"/>
      <c r="B125" s="218"/>
      <c r="C125" s="241" t="s">
        <v>279</v>
      </c>
      <c r="D125" s="220"/>
      <c r="E125" s="221">
        <v>437</v>
      </c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219"/>
      <c r="U125" s="219"/>
      <c r="V125" s="219"/>
      <c r="W125" s="219"/>
      <c r="X125" s="219"/>
      <c r="Y125" s="210"/>
      <c r="Z125" s="210"/>
      <c r="AA125" s="210"/>
      <c r="AB125" s="210"/>
      <c r="AC125" s="210"/>
      <c r="AD125" s="210"/>
      <c r="AE125" s="210"/>
      <c r="AF125" s="210"/>
      <c r="AG125" s="210" t="s">
        <v>137</v>
      </c>
      <c r="AH125" s="210">
        <v>0</v>
      </c>
      <c r="AI125" s="210"/>
      <c r="AJ125" s="210"/>
      <c r="AK125" s="210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0"/>
      <c r="AY125" s="210"/>
      <c r="AZ125" s="210"/>
      <c r="BA125" s="210"/>
      <c r="BB125" s="210"/>
      <c r="BC125" s="210"/>
      <c r="BD125" s="210"/>
      <c r="BE125" s="210"/>
      <c r="BF125" s="210"/>
      <c r="BG125" s="210"/>
      <c r="BH125" s="210"/>
    </row>
    <row r="126" spans="1:60" outlineLevel="1" x14ac:dyDescent="0.2">
      <c r="A126" s="217"/>
      <c r="B126" s="218"/>
      <c r="C126" s="242"/>
      <c r="D126" s="236"/>
      <c r="E126" s="236"/>
      <c r="F126" s="236"/>
      <c r="G126" s="236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0"/>
      <c r="Z126" s="210"/>
      <c r="AA126" s="210"/>
      <c r="AB126" s="210"/>
      <c r="AC126" s="210"/>
      <c r="AD126" s="210"/>
      <c r="AE126" s="210"/>
      <c r="AF126" s="210"/>
      <c r="AG126" s="210" t="s">
        <v>139</v>
      </c>
      <c r="AH126" s="210"/>
      <c r="AI126" s="210"/>
      <c r="AJ126" s="210"/>
      <c r="AK126" s="210"/>
      <c r="AL126" s="210"/>
      <c r="AM126" s="210"/>
      <c r="AN126" s="210"/>
      <c r="AO126" s="210"/>
      <c r="AP126" s="210"/>
      <c r="AQ126" s="210"/>
      <c r="AR126" s="210"/>
      <c r="AS126" s="210"/>
      <c r="AT126" s="210"/>
      <c r="AU126" s="210"/>
      <c r="AV126" s="210"/>
      <c r="AW126" s="210"/>
      <c r="AX126" s="210"/>
      <c r="AY126" s="210"/>
      <c r="AZ126" s="210"/>
      <c r="BA126" s="210"/>
      <c r="BB126" s="210"/>
      <c r="BC126" s="210"/>
      <c r="BD126" s="210"/>
      <c r="BE126" s="210"/>
      <c r="BF126" s="210"/>
      <c r="BG126" s="210"/>
      <c r="BH126" s="210"/>
    </row>
    <row r="127" spans="1:60" ht="22.5" outlineLevel="1" x14ac:dyDescent="0.2">
      <c r="A127" s="229">
        <v>29</v>
      </c>
      <c r="B127" s="230" t="s">
        <v>280</v>
      </c>
      <c r="C127" s="240" t="s">
        <v>281</v>
      </c>
      <c r="D127" s="231" t="s">
        <v>161</v>
      </c>
      <c r="E127" s="232">
        <v>437</v>
      </c>
      <c r="F127" s="233"/>
      <c r="G127" s="234">
        <f>ROUND(E127*F127,2)</f>
        <v>0</v>
      </c>
      <c r="H127" s="233"/>
      <c r="I127" s="234">
        <f>ROUND(E127*H127,2)</f>
        <v>0</v>
      </c>
      <c r="J127" s="233"/>
      <c r="K127" s="234">
        <f>ROUND(E127*J127,2)</f>
        <v>0</v>
      </c>
      <c r="L127" s="234">
        <v>21</v>
      </c>
      <c r="M127" s="234">
        <f>G127*(1+L127/100)</f>
        <v>0</v>
      </c>
      <c r="N127" s="234">
        <v>0.11</v>
      </c>
      <c r="O127" s="234">
        <f>ROUND(E127*N127,2)</f>
        <v>48.07</v>
      </c>
      <c r="P127" s="234">
        <v>0</v>
      </c>
      <c r="Q127" s="234">
        <f>ROUND(E127*P127,2)</f>
        <v>0</v>
      </c>
      <c r="R127" s="234" t="s">
        <v>162</v>
      </c>
      <c r="S127" s="234" t="s">
        <v>132</v>
      </c>
      <c r="T127" s="235" t="s">
        <v>132</v>
      </c>
      <c r="U127" s="219">
        <v>1.19</v>
      </c>
      <c r="V127" s="219">
        <f>ROUND(E127*U127,2)</f>
        <v>520.03</v>
      </c>
      <c r="W127" s="219"/>
      <c r="X127" s="219" t="s">
        <v>163</v>
      </c>
      <c r="Y127" s="210"/>
      <c r="Z127" s="210"/>
      <c r="AA127" s="210"/>
      <c r="AB127" s="210"/>
      <c r="AC127" s="210"/>
      <c r="AD127" s="210"/>
      <c r="AE127" s="210"/>
      <c r="AF127" s="210"/>
      <c r="AG127" s="210" t="s">
        <v>164</v>
      </c>
      <c r="AH127" s="210"/>
      <c r="AI127" s="210"/>
      <c r="AJ127" s="210"/>
      <c r="AK127" s="210"/>
      <c r="AL127" s="210"/>
      <c r="AM127" s="210"/>
      <c r="AN127" s="210"/>
      <c r="AO127" s="210"/>
      <c r="AP127" s="210"/>
      <c r="AQ127" s="210"/>
      <c r="AR127" s="210"/>
      <c r="AS127" s="210"/>
      <c r="AT127" s="210"/>
      <c r="AU127" s="210"/>
      <c r="AV127" s="210"/>
      <c r="AW127" s="210"/>
      <c r="AX127" s="210"/>
      <c r="AY127" s="210"/>
      <c r="AZ127" s="210"/>
      <c r="BA127" s="210"/>
      <c r="BB127" s="210"/>
      <c r="BC127" s="210"/>
      <c r="BD127" s="210"/>
      <c r="BE127" s="210"/>
      <c r="BF127" s="210"/>
      <c r="BG127" s="210"/>
      <c r="BH127" s="210"/>
    </row>
    <row r="128" spans="1:60" outlineLevel="1" x14ac:dyDescent="0.2">
      <c r="A128" s="217"/>
      <c r="B128" s="218"/>
      <c r="C128" s="250" t="s">
        <v>282</v>
      </c>
      <c r="D128" s="247"/>
      <c r="E128" s="247"/>
      <c r="F128" s="247"/>
      <c r="G128" s="247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219"/>
      <c r="U128" s="219"/>
      <c r="V128" s="219"/>
      <c r="W128" s="219"/>
      <c r="X128" s="219"/>
      <c r="Y128" s="210"/>
      <c r="Z128" s="210"/>
      <c r="AA128" s="210"/>
      <c r="AB128" s="210"/>
      <c r="AC128" s="210"/>
      <c r="AD128" s="210"/>
      <c r="AE128" s="210"/>
      <c r="AF128" s="210"/>
      <c r="AG128" s="210" t="s">
        <v>166</v>
      </c>
      <c r="AH128" s="210"/>
      <c r="AI128" s="210"/>
      <c r="AJ128" s="210"/>
      <c r="AK128" s="210"/>
      <c r="AL128" s="210"/>
      <c r="AM128" s="210"/>
      <c r="AN128" s="210"/>
      <c r="AO128" s="210"/>
      <c r="AP128" s="210"/>
      <c r="AQ128" s="210"/>
      <c r="AR128" s="210"/>
      <c r="AS128" s="210"/>
      <c r="AT128" s="210"/>
      <c r="AU128" s="210"/>
      <c r="AV128" s="210"/>
      <c r="AW128" s="210"/>
      <c r="AX128" s="210"/>
      <c r="AY128" s="210"/>
      <c r="AZ128" s="210"/>
      <c r="BA128" s="248" t="str">
        <f>C128</f>
        <v>s provedením lože do 50 mm, s vyplněním spár, s dvojím beraněním a se smetením přebytečného materiálu na krajnici</v>
      </c>
      <c r="BB128" s="210"/>
      <c r="BC128" s="210"/>
      <c r="BD128" s="210"/>
      <c r="BE128" s="210"/>
      <c r="BF128" s="210"/>
      <c r="BG128" s="210"/>
      <c r="BH128" s="210"/>
    </row>
    <row r="129" spans="1:60" outlineLevel="1" x14ac:dyDescent="0.2">
      <c r="A129" s="217"/>
      <c r="B129" s="218"/>
      <c r="C129" s="241" t="s">
        <v>279</v>
      </c>
      <c r="D129" s="220"/>
      <c r="E129" s="221">
        <v>437</v>
      </c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219"/>
      <c r="U129" s="219"/>
      <c r="V129" s="219"/>
      <c r="W129" s="219"/>
      <c r="X129" s="219"/>
      <c r="Y129" s="210"/>
      <c r="Z129" s="210"/>
      <c r="AA129" s="210"/>
      <c r="AB129" s="210"/>
      <c r="AC129" s="210"/>
      <c r="AD129" s="210"/>
      <c r="AE129" s="210"/>
      <c r="AF129" s="210"/>
      <c r="AG129" s="210" t="s">
        <v>137</v>
      </c>
      <c r="AH129" s="210">
        <v>0</v>
      </c>
      <c r="AI129" s="210"/>
      <c r="AJ129" s="210"/>
      <c r="AK129" s="210"/>
      <c r="AL129" s="210"/>
      <c r="AM129" s="210"/>
      <c r="AN129" s="210"/>
      <c r="AO129" s="210"/>
      <c r="AP129" s="210"/>
      <c r="AQ129" s="210"/>
      <c r="AR129" s="210"/>
      <c r="AS129" s="210"/>
      <c r="AT129" s="210"/>
      <c r="AU129" s="210"/>
      <c r="AV129" s="210"/>
      <c r="AW129" s="210"/>
      <c r="AX129" s="210"/>
      <c r="AY129" s="210"/>
      <c r="AZ129" s="210"/>
      <c r="BA129" s="210"/>
      <c r="BB129" s="210"/>
      <c r="BC129" s="210"/>
      <c r="BD129" s="210"/>
      <c r="BE129" s="210"/>
      <c r="BF129" s="210"/>
      <c r="BG129" s="210"/>
      <c r="BH129" s="210"/>
    </row>
    <row r="130" spans="1:60" outlineLevel="1" x14ac:dyDescent="0.2">
      <c r="A130" s="217"/>
      <c r="B130" s="218"/>
      <c r="C130" s="242"/>
      <c r="D130" s="236"/>
      <c r="E130" s="236"/>
      <c r="F130" s="236"/>
      <c r="G130" s="236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219"/>
      <c r="U130" s="219"/>
      <c r="V130" s="219"/>
      <c r="W130" s="219"/>
      <c r="X130" s="219"/>
      <c r="Y130" s="210"/>
      <c r="Z130" s="210"/>
      <c r="AA130" s="210"/>
      <c r="AB130" s="210"/>
      <c r="AC130" s="210"/>
      <c r="AD130" s="210"/>
      <c r="AE130" s="210"/>
      <c r="AF130" s="210"/>
      <c r="AG130" s="210" t="s">
        <v>139</v>
      </c>
      <c r="AH130" s="210"/>
      <c r="AI130" s="210"/>
      <c r="AJ130" s="210"/>
      <c r="AK130" s="210"/>
      <c r="AL130" s="210"/>
      <c r="AM130" s="210"/>
      <c r="AN130" s="210"/>
      <c r="AO130" s="210"/>
      <c r="AP130" s="210"/>
      <c r="AQ130" s="210"/>
      <c r="AR130" s="210"/>
      <c r="AS130" s="210"/>
      <c r="AT130" s="210"/>
      <c r="AU130" s="210"/>
      <c r="AV130" s="210"/>
      <c r="AW130" s="210"/>
      <c r="AX130" s="210"/>
      <c r="AY130" s="210"/>
      <c r="AZ130" s="210"/>
      <c r="BA130" s="210"/>
      <c r="BB130" s="210"/>
      <c r="BC130" s="210"/>
      <c r="BD130" s="210"/>
      <c r="BE130" s="210"/>
      <c r="BF130" s="210"/>
      <c r="BG130" s="210"/>
      <c r="BH130" s="210"/>
    </row>
    <row r="131" spans="1:60" outlineLevel="1" x14ac:dyDescent="0.2">
      <c r="A131" s="229">
        <v>30</v>
      </c>
      <c r="B131" s="230" t="s">
        <v>283</v>
      </c>
      <c r="C131" s="240" t="s">
        <v>284</v>
      </c>
      <c r="D131" s="231" t="s">
        <v>161</v>
      </c>
      <c r="E131" s="232">
        <v>4</v>
      </c>
      <c r="F131" s="233"/>
      <c r="G131" s="234">
        <f>ROUND(E131*F131,2)</f>
        <v>0</v>
      </c>
      <c r="H131" s="233"/>
      <c r="I131" s="234">
        <f>ROUND(E131*H131,2)</f>
        <v>0</v>
      </c>
      <c r="J131" s="233"/>
      <c r="K131" s="234">
        <f>ROUND(E131*J131,2)</f>
        <v>0</v>
      </c>
      <c r="L131" s="234">
        <v>21</v>
      </c>
      <c r="M131" s="234">
        <f>G131*(1+L131/100)</f>
        <v>0</v>
      </c>
      <c r="N131" s="234">
        <v>7.3899999999999993E-2</v>
      </c>
      <c r="O131" s="234">
        <f>ROUND(E131*N131,2)</f>
        <v>0.3</v>
      </c>
      <c r="P131" s="234">
        <v>0</v>
      </c>
      <c r="Q131" s="234">
        <f>ROUND(E131*P131,2)</f>
        <v>0</v>
      </c>
      <c r="R131" s="234" t="s">
        <v>162</v>
      </c>
      <c r="S131" s="234" t="s">
        <v>132</v>
      </c>
      <c r="T131" s="235" t="s">
        <v>132</v>
      </c>
      <c r="U131" s="219">
        <v>0.45</v>
      </c>
      <c r="V131" s="219">
        <f>ROUND(E131*U131,2)</f>
        <v>1.8</v>
      </c>
      <c r="W131" s="219"/>
      <c r="X131" s="219" t="s">
        <v>163</v>
      </c>
      <c r="Y131" s="210"/>
      <c r="Z131" s="210"/>
      <c r="AA131" s="210"/>
      <c r="AB131" s="210"/>
      <c r="AC131" s="210"/>
      <c r="AD131" s="210"/>
      <c r="AE131" s="210"/>
      <c r="AF131" s="210"/>
      <c r="AG131" s="210" t="s">
        <v>164</v>
      </c>
      <c r="AH131" s="210"/>
      <c r="AI131" s="210"/>
      <c r="AJ131" s="210"/>
      <c r="AK131" s="210"/>
      <c r="AL131" s="210"/>
      <c r="AM131" s="210"/>
      <c r="AN131" s="210"/>
      <c r="AO131" s="210"/>
      <c r="AP131" s="210"/>
      <c r="AQ131" s="210"/>
      <c r="AR131" s="210"/>
      <c r="AS131" s="210"/>
      <c r="AT131" s="210"/>
      <c r="AU131" s="210"/>
      <c r="AV131" s="210"/>
      <c r="AW131" s="210"/>
      <c r="AX131" s="210"/>
      <c r="AY131" s="210"/>
      <c r="AZ131" s="210"/>
      <c r="BA131" s="210"/>
      <c r="BB131" s="210"/>
      <c r="BC131" s="210"/>
      <c r="BD131" s="210"/>
      <c r="BE131" s="210"/>
      <c r="BF131" s="210"/>
      <c r="BG131" s="210"/>
      <c r="BH131" s="210"/>
    </row>
    <row r="132" spans="1:60" ht="22.5" outlineLevel="1" x14ac:dyDescent="0.2">
      <c r="A132" s="217"/>
      <c r="B132" s="218"/>
      <c r="C132" s="250" t="s">
        <v>285</v>
      </c>
      <c r="D132" s="247"/>
      <c r="E132" s="247"/>
      <c r="F132" s="247"/>
      <c r="G132" s="247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219"/>
      <c r="U132" s="219"/>
      <c r="V132" s="219"/>
      <c r="W132" s="219"/>
      <c r="X132" s="219"/>
      <c r="Y132" s="210"/>
      <c r="Z132" s="210"/>
      <c r="AA132" s="210"/>
      <c r="AB132" s="210"/>
      <c r="AC132" s="210"/>
      <c r="AD132" s="210"/>
      <c r="AE132" s="210"/>
      <c r="AF132" s="210"/>
      <c r="AG132" s="210" t="s">
        <v>166</v>
      </c>
      <c r="AH132" s="210"/>
      <c r="AI132" s="210"/>
      <c r="AJ132" s="210"/>
      <c r="AK132" s="210"/>
      <c r="AL132" s="210"/>
      <c r="AM132" s="21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210"/>
      <c r="AY132" s="210"/>
      <c r="AZ132" s="210"/>
      <c r="BA132" s="248" t="str">
        <f>C132</f>
        <v>s provedením lože z kameniva drceného, s vyplněním spár, s dvojitým hutněním a se smetením přebytečného materiálu na krajnici. S dodáním hmot pro lože a výplň spár.</v>
      </c>
      <c r="BB132" s="210"/>
      <c r="BC132" s="210"/>
      <c r="BD132" s="210"/>
      <c r="BE132" s="210"/>
      <c r="BF132" s="210"/>
      <c r="BG132" s="210"/>
      <c r="BH132" s="210"/>
    </row>
    <row r="133" spans="1:60" outlineLevel="1" x14ac:dyDescent="0.2">
      <c r="A133" s="217"/>
      <c r="B133" s="218"/>
      <c r="C133" s="241" t="s">
        <v>177</v>
      </c>
      <c r="D133" s="220"/>
      <c r="E133" s="221">
        <v>4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19"/>
      <c r="V133" s="219"/>
      <c r="W133" s="219"/>
      <c r="X133" s="219"/>
      <c r="Y133" s="210"/>
      <c r="Z133" s="210"/>
      <c r="AA133" s="210"/>
      <c r="AB133" s="210"/>
      <c r="AC133" s="210"/>
      <c r="AD133" s="210"/>
      <c r="AE133" s="210"/>
      <c r="AF133" s="210"/>
      <c r="AG133" s="210" t="s">
        <v>137</v>
      </c>
      <c r="AH133" s="210">
        <v>0</v>
      </c>
      <c r="AI133" s="210"/>
      <c r="AJ133" s="210"/>
      <c r="AK133" s="210"/>
      <c r="AL133" s="210"/>
      <c r="AM133" s="210"/>
      <c r="AN133" s="210"/>
      <c r="AO133" s="210"/>
      <c r="AP133" s="210"/>
      <c r="AQ133" s="210"/>
      <c r="AR133" s="210"/>
      <c r="AS133" s="210"/>
      <c r="AT133" s="210"/>
      <c r="AU133" s="210"/>
      <c r="AV133" s="210"/>
      <c r="AW133" s="210"/>
      <c r="AX133" s="210"/>
      <c r="AY133" s="210"/>
      <c r="AZ133" s="210"/>
      <c r="BA133" s="210"/>
      <c r="BB133" s="210"/>
      <c r="BC133" s="210"/>
      <c r="BD133" s="210"/>
      <c r="BE133" s="210"/>
      <c r="BF133" s="210"/>
      <c r="BG133" s="210"/>
      <c r="BH133" s="210"/>
    </row>
    <row r="134" spans="1:60" outlineLevel="1" x14ac:dyDescent="0.2">
      <c r="A134" s="217"/>
      <c r="B134" s="218"/>
      <c r="C134" s="242"/>
      <c r="D134" s="236"/>
      <c r="E134" s="236"/>
      <c r="F134" s="236"/>
      <c r="G134" s="236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219"/>
      <c r="U134" s="219"/>
      <c r="V134" s="219"/>
      <c r="W134" s="219"/>
      <c r="X134" s="219"/>
      <c r="Y134" s="210"/>
      <c r="Z134" s="210"/>
      <c r="AA134" s="210"/>
      <c r="AB134" s="210"/>
      <c r="AC134" s="210"/>
      <c r="AD134" s="210"/>
      <c r="AE134" s="210"/>
      <c r="AF134" s="210"/>
      <c r="AG134" s="210" t="s">
        <v>139</v>
      </c>
      <c r="AH134" s="210"/>
      <c r="AI134" s="210"/>
      <c r="AJ134" s="210"/>
      <c r="AK134" s="210"/>
      <c r="AL134" s="210"/>
      <c r="AM134" s="210"/>
      <c r="AN134" s="210"/>
      <c r="AO134" s="210"/>
      <c r="AP134" s="210"/>
      <c r="AQ134" s="210"/>
      <c r="AR134" s="210"/>
      <c r="AS134" s="210"/>
      <c r="AT134" s="210"/>
      <c r="AU134" s="210"/>
      <c r="AV134" s="210"/>
      <c r="AW134" s="210"/>
      <c r="AX134" s="210"/>
      <c r="AY134" s="210"/>
      <c r="AZ134" s="210"/>
      <c r="BA134" s="210"/>
      <c r="BB134" s="210"/>
      <c r="BC134" s="210"/>
      <c r="BD134" s="210"/>
      <c r="BE134" s="210"/>
      <c r="BF134" s="210"/>
      <c r="BG134" s="210"/>
      <c r="BH134" s="210"/>
    </row>
    <row r="135" spans="1:60" ht="22.5" outlineLevel="1" x14ac:dyDescent="0.2">
      <c r="A135" s="229">
        <v>31</v>
      </c>
      <c r="B135" s="230" t="s">
        <v>286</v>
      </c>
      <c r="C135" s="240" t="s">
        <v>287</v>
      </c>
      <c r="D135" s="231" t="s">
        <v>161</v>
      </c>
      <c r="E135" s="232">
        <v>3.5</v>
      </c>
      <c r="F135" s="233"/>
      <c r="G135" s="234">
        <f>ROUND(E135*F135,2)</f>
        <v>0</v>
      </c>
      <c r="H135" s="233"/>
      <c r="I135" s="234">
        <f>ROUND(E135*H135,2)</f>
        <v>0</v>
      </c>
      <c r="J135" s="233"/>
      <c r="K135" s="234">
        <f>ROUND(E135*J135,2)</f>
        <v>0</v>
      </c>
      <c r="L135" s="234">
        <v>21</v>
      </c>
      <c r="M135" s="234">
        <f>G135*(1+L135/100)</f>
        <v>0</v>
      </c>
      <c r="N135" s="234">
        <v>7.1999999999999995E-2</v>
      </c>
      <c r="O135" s="234">
        <f>ROUND(E135*N135,2)</f>
        <v>0.25</v>
      </c>
      <c r="P135" s="234">
        <v>0</v>
      </c>
      <c r="Q135" s="234">
        <f>ROUND(E135*P135,2)</f>
        <v>0</v>
      </c>
      <c r="R135" s="234" t="s">
        <v>162</v>
      </c>
      <c r="S135" s="234" t="s">
        <v>132</v>
      </c>
      <c r="T135" s="235" t="s">
        <v>132</v>
      </c>
      <c r="U135" s="219">
        <v>0.38</v>
      </c>
      <c r="V135" s="219">
        <f>ROUND(E135*U135,2)</f>
        <v>1.33</v>
      </c>
      <c r="W135" s="219"/>
      <c r="X135" s="219" t="s">
        <v>163</v>
      </c>
      <c r="Y135" s="210"/>
      <c r="Z135" s="210"/>
      <c r="AA135" s="210"/>
      <c r="AB135" s="210"/>
      <c r="AC135" s="210"/>
      <c r="AD135" s="210"/>
      <c r="AE135" s="210"/>
      <c r="AF135" s="210"/>
      <c r="AG135" s="210" t="s">
        <v>164</v>
      </c>
      <c r="AH135" s="210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210"/>
      <c r="AY135" s="210"/>
      <c r="AZ135" s="210"/>
      <c r="BA135" s="210"/>
      <c r="BB135" s="210"/>
      <c r="BC135" s="210"/>
      <c r="BD135" s="210"/>
      <c r="BE135" s="210"/>
      <c r="BF135" s="210"/>
      <c r="BG135" s="210"/>
      <c r="BH135" s="210"/>
    </row>
    <row r="136" spans="1:60" ht="22.5" outlineLevel="1" x14ac:dyDescent="0.2">
      <c r="A136" s="217"/>
      <c r="B136" s="218"/>
      <c r="C136" s="250" t="s">
        <v>288</v>
      </c>
      <c r="D136" s="247"/>
      <c r="E136" s="247"/>
      <c r="F136" s="247"/>
      <c r="G136" s="247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219"/>
      <c r="U136" s="219"/>
      <c r="V136" s="219"/>
      <c r="W136" s="219"/>
      <c r="X136" s="219"/>
      <c r="Y136" s="210"/>
      <c r="Z136" s="210"/>
      <c r="AA136" s="210"/>
      <c r="AB136" s="210"/>
      <c r="AC136" s="210"/>
      <c r="AD136" s="210"/>
      <c r="AE136" s="210"/>
      <c r="AF136" s="210"/>
      <c r="AG136" s="210" t="s">
        <v>166</v>
      </c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48" t="str">
        <f>C136</f>
        <v>komunikací pro pěší do velikosti dlaždic 0,25 m2 s provedením lože do tl. 30 mm, s vyplněním spár a se smetením přebytečného materiálu na vzdálenost do 3 m</v>
      </c>
      <c r="BB136" s="210"/>
      <c r="BC136" s="210"/>
      <c r="BD136" s="210"/>
      <c r="BE136" s="210"/>
      <c r="BF136" s="210"/>
      <c r="BG136" s="210"/>
      <c r="BH136" s="210"/>
    </row>
    <row r="137" spans="1:60" outlineLevel="1" x14ac:dyDescent="0.2">
      <c r="A137" s="217"/>
      <c r="B137" s="218"/>
      <c r="C137" s="241" t="s">
        <v>167</v>
      </c>
      <c r="D137" s="220"/>
      <c r="E137" s="221">
        <v>3.5</v>
      </c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219"/>
      <c r="U137" s="219"/>
      <c r="V137" s="219"/>
      <c r="W137" s="219"/>
      <c r="X137" s="219"/>
      <c r="Y137" s="210"/>
      <c r="Z137" s="210"/>
      <c r="AA137" s="210"/>
      <c r="AB137" s="210"/>
      <c r="AC137" s="210"/>
      <c r="AD137" s="210"/>
      <c r="AE137" s="210"/>
      <c r="AF137" s="210"/>
      <c r="AG137" s="210" t="s">
        <v>137</v>
      </c>
      <c r="AH137" s="210">
        <v>0</v>
      </c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</row>
    <row r="138" spans="1:60" outlineLevel="1" x14ac:dyDescent="0.2">
      <c r="A138" s="217"/>
      <c r="B138" s="218"/>
      <c r="C138" s="242"/>
      <c r="D138" s="236"/>
      <c r="E138" s="236"/>
      <c r="F138" s="236"/>
      <c r="G138" s="236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219"/>
      <c r="U138" s="219"/>
      <c r="V138" s="219"/>
      <c r="W138" s="219"/>
      <c r="X138" s="219"/>
      <c r="Y138" s="210"/>
      <c r="Z138" s="210"/>
      <c r="AA138" s="210"/>
      <c r="AB138" s="210"/>
      <c r="AC138" s="210"/>
      <c r="AD138" s="210"/>
      <c r="AE138" s="210"/>
      <c r="AF138" s="210"/>
      <c r="AG138" s="210" t="s">
        <v>139</v>
      </c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</row>
    <row r="139" spans="1:60" outlineLevel="1" x14ac:dyDescent="0.2">
      <c r="A139" s="229">
        <v>32</v>
      </c>
      <c r="B139" s="230" t="s">
        <v>289</v>
      </c>
      <c r="C139" s="240" t="s">
        <v>290</v>
      </c>
      <c r="D139" s="231" t="s">
        <v>246</v>
      </c>
      <c r="E139" s="232">
        <v>1.75</v>
      </c>
      <c r="F139" s="233"/>
      <c r="G139" s="234">
        <f>ROUND(E139*F139,2)</f>
        <v>0</v>
      </c>
      <c r="H139" s="233"/>
      <c r="I139" s="234">
        <f>ROUND(E139*H139,2)</f>
        <v>0</v>
      </c>
      <c r="J139" s="233"/>
      <c r="K139" s="234">
        <f>ROUND(E139*J139,2)</f>
        <v>0</v>
      </c>
      <c r="L139" s="234">
        <v>21</v>
      </c>
      <c r="M139" s="234">
        <f>G139*(1+L139/100)</f>
        <v>0</v>
      </c>
      <c r="N139" s="234">
        <v>1</v>
      </c>
      <c r="O139" s="234">
        <f>ROUND(E139*N139,2)</f>
        <v>1.75</v>
      </c>
      <c r="P139" s="234">
        <v>0</v>
      </c>
      <c r="Q139" s="234">
        <f>ROUND(E139*P139,2)</f>
        <v>0</v>
      </c>
      <c r="R139" s="234" t="s">
        <v>247</v>
      </c>
      <c r="S139" s="234" t="s">
        <v>132</v>
      </c>
      <c r="T139" s="235" t="s">
        <v>132</v>
      </c>
      <c r="U139" s="219">
        <v>0</v>
      </c>
      <c r="V139" s="219">
        <f>ROUND(E139*U139,2)</f>
        <v>0</v>
      </c>
      <c r="W139" s="219"/>
      <c r="X139" s="219" t="s">
        <v>248</v>
      </c>
      <c r="Y139" s="210"/>
      <c r="Z139" s="210"/>
      <c r="AA139" s="210"/>
      <c r="AB139" s="210"/>
      <c r="AC139" s="210"/>
      <c r="AD139" s="210"/>
      <c r="AE139" s="210"/>
      <c r="AF139" s="210"/>
      <c r="AG139" s="210" t="s">
        <v>249</v>
      </c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</row>
    <row r="140" spans="1:60" outlineLevel="1" x14ac:dyDescent="0.2">
      <c r="A140" s="217"/>
      <c r="B140" s="218"/>
      <c r="C140" s="241" t="s">
        <v>291</v>
      </c>
      <c r="D140" s="220"/>
      <c r="E140" s="221">
        <v>1.75</v>
      </c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219"/>
      <c r="U140" s="219"/>
      <c r="V140" s="219"/>
      <c r="W140" s="219"/>
      <c r="X140" s="219"/>
      <c r="Y140" s="210"/>
      <c r="Z140" s="210"/>
      <c r="AA140" s="210"/>
      <c r="AB140" s="210"/>
      <c r="AC140" s="210"/>
      <c r="AD140" s="210"/>
      <c r="AE140" s="210"/>
      <c r="AF140" s="210"/>
      <c r="AG140" s="210" t="s">
        <v>137</v>
      </c>
      <c r="AH140" s="210">
        <v>0</v>
      </c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0"/>
      <c r="AU140" s="210"/>
      <c r="AV140" s="210"/>
      <c r="AW140" s="210"/>
      <c r="AX140" s="210"/>
      <c r="AY140" s="210"/>
      <c r="AZ140" s="210"/>
      <c r="BA140" s="210"/>
      <c r="BB140" s="210"/>
      <c r="BC140" s="210"/>
      <c r="BD140" s="210"/>
      <c r="BE140" s="210"/>
      <c r="BF140" s="210"/>
      <c r="BG140" s="210"/>
      <c r="BH140" s="210"/>
    </row>
    <row r="141" spans="1:60" outlineLevel="1" x14ac:dyDescent="0.2">
      <c r="A141" s="217"/>
      <c r="B141" s="218"/>
      <c r="C141" s="242"/>
      <c r="D141" s="236"/>
      <c r="E141" s="236"/>
      <c r="F141" s="236"/>
      <c r="G141" s="236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219"/>
      <c r="U141" s="219"/>
      <c r="V141" s="219"/>
      <c r="W141" s="219"/>
      <c r="X141" s="219"/>
      <c r="Y141" s="210"/>
      <c r="Z141" s="210"/>
      <c r="AA141" s="210"/>
      <c r="AB141" s="210"/>
      <c r="AC141" s="210"/>
      <c r="AD141" s="210"/>
      <c r="AE141" s="210"/>
      <c r="AF141" s="210"/>
      <c r="AG141" s="210" t="s">
        <v>139</v>
      </c>
      <c r="AH141" s="210"/>
      <c r="AI141" s="210"/>
      <c r="AJ141" s="210"/>
      <c r="AK141" s="210"/>
      <c r="AL141" s="210"/>
      <c r="AM141" s="210"/>
      <c r="AN141" s="210"/>
      <c r="AO141" s="210"/>
      <c r="AP141" s="210"/>
      <c r="AQ141" s="210"/>
      <c r="AR141" s="210"/>
      <c r="AS141" s="210"/>
      <c r="AT141" s="210"/>
      <c r="AU141" s="210"/>
      <c r="AV141" s="210"/>
      <c r="AW141" s="210"/>
      <c r="AX141" s="210"/>
      <c r="AY141" s="210"/>
      <c r="AZ141" s="210"/>
      <c r="BA141" s="210"/>
      <c r="BB141" s="210"/>
      <c r="BC141" s="210"/>
      <c r="BD141" s="210"/>
      <c r="BE141" s="210"/>
      <c r="BF141" s="210"/>
      <c r="BG141" s="210"/>
      <c r="BH141" s="210"/>
    </row>
    <row r="142" spans="1:60" x14ac:dyDescent="0.2">
      <c r="A142" s="223" t="s">
        <v>127</v>
      </c>
      <c r="B142" s="224" t="s">
        <v>82</v>
      </c>
      <c r="C142" s="239" t="s">
        <v>83</v>
      </c>
      <c r="D142" s="225"/>
      <c r="E142" s="226"/>
      <c r="F142" s="227"/>
      <c r="G142" s="227">
        <f>SUMIF(AG143:AG145,"&lt;&gt;NOR",G143:G145)</f>
        <v>0</v>
      </c>
      <c r="H142" s="227"/>
      <c r="I142" s="227">
        <f>SUM(I143:I145)</f>
        <v>0</v>
      </c>
      <c r="J142" s="227"/>
      <c r="K142" s="227">
        <f>SUM(K143:K145)</f>
        <v>0</v>
      </c>
      <c r="L142" s="227"/>
      <c r="M142" s="227">
        <f>SUM(M143:M145)</f>
        <v>0</v>
      </c>
      <c r="N142" s="227"/>
      <c r="O142" s="227">
        <f>SUM(O143:O145)</f>
        <v>0.06</v>
      </c>
      <c r="P142" s="227"/>
      <c r="Q142" s="227">
        <f>SUM(Q143:Q145)</f>
        <v>0</v>
      </c>
      <c r="R142" s="227"/>
      <c r="S142" s="227"/>
      <c r="T142" s="228"/>
      <c r="U142" s="222"/>
      <c r="V142" s="222">
        <f>SUM(V143:V145)</f>
        <v>0.46</v>
      </c>
      <c r="W142" s="222"/>
      <c r="X142" s="222"/>
      <c r="AG142" t="s">
        <v>128</v>
      </c>
    </row>
    <row r="143" spans="1:60" ht="22.5" outlineLevel="1" x14ac:dyDescent="0.2">
      <c r="A143" s="229">
        <v>33</v>
      </c>
      <c r="B143" s="230" t="s">
        <v>292</v>
      </c>
      <c r="C143" s="240" t="s">
        <v>293</v>
      </c>
      <c r="D143" s="231" t="s">
        <v>161</v>
      </c>
      <c r="E143" s="232">
        <v>1.2</v>
      </c>
      <c r="F143" s="233"/>
      <c r="G143" s="234">
        <f>ROUND(E143*F143,2)</f>
        <v>0</v>
      </c>
      <c r="H143" s="233"/>
      <c r="I143" s="234">
        <f>ROUND(E143*H143,2)</f>
        <v>0</v>
      </c>
      <c r="J143" s="233"/>
      <c r="K143" s="234">
        <f>ROUND(E143*J143,2)</f>
        <v>0</v>
      </c>
      <c r="L143" s="234">
        <v>21</v>
      </c>
      <c r="M143" s="234">
        <f>G143*(1+L143/100)</f>
        <v>0</v>
      </c>
      <c r="N143" s="234">
        <v>4.7199999999999999E-2</v>
      </c>
      <c r="O143" s="234">
        <f>ROUND(E143*N143,2)</f>
        <v>0.06</v>
      </c>
      <c r="P143" s="234">
        <v>0</v>
      </c>
      <c r="Q143" s="234">
        <f>ROUND(E143*P143,2)</f>
        <v>0</v>
      </c>
      <c r="R143" s="234" t="s">
        <v>264</v>
      </c>
      <c r="S143" s="234" t="s">
        <v>132</v>
      </c>
      <c r="T143" s="235" t="s">
        <v>132</v>
      </c>
      <c r="U143" s="219">
        <v>0.38</v>
      </c>
      <c r="V143" s="219">
        <f>ROUND(E143*U143,2)</f>
        <v>0.46</v>
      </c>
      <c r="W143" s="219"/>
      <c r="X143" s="219" t="s">
        <v>163</v>
      </c>
      <c r="Y143" s="210"/>
      <c r="Z143" s="210"/>
      <c r="AA143" s="210"/>
      <c r="AB143" s="210"/>
      <c r="AC143" s="210"/>
      <c r="AD143" s="210"/>
      <c r="AE143" s="210"/>
      <c r="AF143" s="210"/>
      <c r="AG143" s="210" t="s">
        <v>164</v>
      </c>
      <c r="AH143" s="210"/>
      <c r="AI143" s="210"/>
      <c r="AJ143" s="210"/>
      <c r="AK143" s="210"/>
      <c r="AL143" s="210"/>
      <c r="AM143" s="210"/>
      <c r="AN143" s="210"/>
      <c r="AO143" s="210"/>
      <c r="AP143" s="210"/>
      <c r="AQ143" s="210"/>
      <c r="AR143" s="210"/>
      <c r="AS143" s="210"/>
      <c r="AT143" s="210"/>
      <c r="AU143" s="210"/>
      <c r="AV143" s="210"/>
      <c r="AW143" s="210"/>
      <c r="AX143" s="210"/>
      <c r="AY143" s="210"/>
      <c r="AZ143" s="210"/>
      <c r="BA143" s="210"/>
      <c r="BB143" s="210"/>
      <c r="BC143" s="210"/>
      <c r="BD143" s="210"/>
      <c r="BE143" s="210"/>
      <c r="BF143" s="210"/>
      <c r="BG143" s="210"/>
      <c r="BH143" s="210"/>
    </row>
    <row r="144" spans="1:60" outlineLevel="1" x14ac:dyDescent="0.2">
      <c r="A144" s="217"/>
      <c r="B144" s="218"/>
      <c r="C144" s="241" t="s">
        <v>294</v>
      </c>
      <c r="D144" s="220"/>
      <c r="E144" s="221">
        <v>1.2</v>
      </c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219"/>
      <c r="U144" s="219"/>
      <c r="V144" s="219"/>
      <c r="W144" s="219"/>
      <c r="X144" s="219"/>
      <c r="Y144" s="210"/>
      <c r="Z144" s="210"/>
      <c r="AA144" s="210"/>
      <c r="AB144" s="210"/>
      <c r="AC144" s="210"/>
      <c r="AD144" s="210"/>
      <c r="AE144" s="210"/>
      <c r="AF144" s="210"/>
      <c r="AG144" s="210" t="s">
        <v>137</v>
      </c>
      <c r="AH144" s="210">
        <v>0</v>
      </c>
      <c r="AI144" s="210"/>
      <c r="AJ144" s="210"/>
      <c r="AK144" s="210"/>
      <c r="AL144" s="210"/>
      <c r="AM144" s="210"/>
      <c r="AN144" s="210"/>
      <c r="AO144" s="210"/>
      <c r="AP144" s="210"/>
      <c r="AQ144" s="210"/>
      <c r="AR144" s="210"/>
      <c r="AS144" s="210"/>
      <c r="AT144" s="210"/>
      <c r="AU144" s="210"/>
      <c r="AV144" s="210"/>
      <c r="AW144" s="210"/>
      <c r="AX144" s="210"/>
      <c r="AY144" s="210"/>
      <c r="AZ144" s="210"/>
      <c r="BA144" s="210"/>
      <c r="BB144" s="210"/>
      <c r="BC144" s="210"/>
      <c r="BD144" s="210"/>
      <c r="BE144" s="210"/>
      <c r="BF144" s="210"/>
      <c r="BG144" s="210"/>
      <c r="BH144" s="210"/>
    </row>
    <row r="145" spans="1:60" outlineLevel="1" x14ac:dyDescent="0.2">
      <c r="A145" s="217"/>
      <c r="B145" s="218"/>
      <c r="C145" s="242"/>
      <c r="D145" s="236"/>
      <c r="E145" s="236"/>
      <c r="F145" s="236"/>
      <c r="G145" s="236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0"/>
      <c r="Z145" s="210"/>
      <c r="AA145" s="210"/>
      <c r="AB145" s="210"/>
      <c r="AC145" s="210"/>
      <c r="AD145" s="210"/>
      <c r="AE145" s="210"/>
      <c r="AF145" s="210"/>
      <c r="AG145" s="210" t="s">
        <v>139</v>
      </c>
      <c r="AH145" s="210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0"/>
      <c r="AU145" s="210"/>
      <c r="AV145" s="210"/>
      <c r="AW145" s="210"/>
      <c r="AX145" s="210"/>
      <c r="AY145" s="210"/>
      <c r="AZ145" s="210"/>
      <c r="BA145" s="210"/>
      <c r="BB145" s="210"/>
      <c r="BC145" s="210"/>
      <c r="BD145" s="210"/>
      <c r="BE145" s="210"/>
      <c r="BF145" s="210"/>
      <c r="BG145" s="210"/>
      <c r="BH145" s="210"/>
    </row>
    <row r="146" spans="1:60" x14ac:dyDescent="0.2">
      <c r="A146" s="223" t="s">
        <v>127</v>
      </c>
      <c r="B146" s="224" t="s">
        <v>84</v>
      </c>
      <c r="C146" s="239" t="s">
        <v>85</v>
      </c>
      <c r="D146" s="225"/>
      <c r="E146" s="226"/>
      <c r="F146" s="227"/>
      <c r="G146" s="227">
        <f>SUMIF(AG147:AG149,"&lt;&gt;NOR",G147:G149)</f>
        <v>0</v>
      </c>
      <c r="H146" s="227"/>
      <c r="I146" s="227">
        <f>SUM(I147:I149)</f>
        <v>0</v>
      </c>
      <c r="J146" s="227"/>
      <c r="K146" s="227">
        <f>SUM(K147:K149)</f>
        <v>0</v>
      </c>
      <c r="L146" s="227"/>
      <c r="M146" s="227">
        <f>SUM(M147:M149)</f>
        <v>0</v>
      </c>
      <c r="N146" s="227"/>
      <c r="O146" s="227">
        <f>SUM(O147:O149)</f>
        <v>12.1</v>
      </c>
      <c r="P146" s="227"/>
      <c r="Q146" s="227">
        <f>SUM(Q147:Q149)</f>
        <v>0</v>
      </c>
      <c r="R146" s="227"/>
      <c r="S146" s="227"/>
      <c r="T146" s="228"/>
      <c r="U146" s="222"/>
      <c r="V146" s="222">
        <f>SUM(V147:V149)</f>
        <v>13.61</v>
      </c>
      <c r="W146" s="222"/>
      <c r="X146" s="222"/>
      <c r="AG146" t="s">
        <v>128</v>
      </c>
    </row>
    <row r="147" spans="1:60" outlineLevel="1" x14ac:dyDescent="0.2">
      <c r="A147" s="229">
        <v>34</v>
      </c>
      <c r="B147" s="230" t="s">
        <v>295</v>
      </c>
      <c r="C147" s="240" t="s">
        <v>296</v>
      </c>
      <c r="D147" s="231" t="s">
        <v>161</v>
      </c>
      <c r="E147" s="232">
        <v>50.4</v>
      </c>
      <c r="F147" s="233"/>
      <c r="G147" s="234">
        <f>ROUND(E147*F147,2)</f>
        <v>0</v>
      </c>
      <c r="H147" s="233"/>
      <c r="I147" s="234">
        <f>ROUND(E147*H147,2)</f>
        <v>0</v>
      </c>
      <c r="J147" s="233"/>
      <c r="K147" s="234">
        <f>ROUND(E147*J147,2)</f>
        <v>0</v>
      </c>
      <c r="L147" s="234">
        <v>21</v>
      </c>
      <c r="M147" s="234">
        <f>G147*(1+L147/100)</f>
        <v>0</v>
      </c>
      <c r="N147" s="234">
        <v>0.24</v>
      </c>
      <c r="O147" s="234">
        <f>ROUND(E147*N147,2)</f>
        <v>12.1</v>
      </c>
      <c r="P147" s="234">
        <v>0</v>
      </c>
      <c r="Q147" s="234">
        <f>ROUND(E147*P147,2)</f>
        <v>0</v>
      </c>
      <c r="R147" s="234" t="s">
        <v>297</v>
      </c>
      <c r="S147" s="234" t="s">
        <v>132</v>
      </c>
      <c r="T147" s="235" t="s">
        <v>132</v>
      </c>
      <c r="U147" s="219">
        <v>0.27</v>
      </c>
      <c r="V147" s="219">
        <f>ROUND(E147*U147,2)</f>
        <v>13.61</v>
      </c>
      <c r="W147" s="219"/>
      <c r="X147" s="219" t="s">
        <v>163</v>
      </c>
      <c r="Y147" s="210"/>
      <c r="Z147" s="210"/>
      <c r="AA147" s="210"/>
      <c r="AB147" s="210"/>
      <c r="AC147" s="210"/>
      <c r="AD147" s="210"/>
      <c r="AE147" s="210"/>
      <c r="AF147" s="210"/>
      <c r="AG147" s="210" t="s">
        <v>164</v>
      </c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</row>
    <row r="148" spans="1:60" outlineLevel="1" x14ac:dyDescent="0.2">
      <c r="A148" s="217"/>
      <c r="B148" s="218"/>
      <c r="C148" s="241" t="s">
        <v>298</v>
      </c>
      <c r="D148" s="220"/>
      <c r="E148" s="221">
        <v>50.4</v>
      </c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0"/>
      <c r="Z148" s="210"/>
      <c r="AA148" s="210"/>
      <c r="AB148" s="210"/>
      <c r="AC148" s="210"/>
      <c r="AD148" s="210"/>
      <c r="AE148" s="210"/>
      <c r="AF148" s="210"/>
      <c r="AG148" s="210" t="s">
        <v>137</v>
      </c>
      <c r="AH148" s="210">
        <v>0</v>
      </c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</row>
    <row r="149" spans="1:60" outlineLevel="1" x14ac:dyDescent="0.2">
      <c r="A149" s="217"/>
      <c r="B149" s="218"/>
      <c r="C149" s="242"/>
      <c r="D149" s="236"/>
      <c r="E149" s="236"/>
      <c r="F149" s="236"/>
      <c r="G149" s="236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0"/>
      <c r="Z149" s="210"/>
      <c r="AA149" s="210"/>
      <c r="AB149" s="210"/>
      <c r="AC149" s="210"/>
      <c r="AD149" s="210"/>
      <c r="AE149" s="210"/>
      <c r="AF149" s="210"/>
      <c r="AG149" s="210" t="s">
        <v>139</v>
      </c>
      <c r="AH149" s="210"/>
      <c r="AI149" s="210"/>
      <c r="AJ149" s="210"/>
      <c r="AK149" s="210"/>
      <c r="AL149" s="210"/>
      <c r="AM149" s="210"/>
      <c r="AN149" s="210"/>
      <c r="AO149" s="210"/>
      <c r="AP149" s="210"/>
      <c r="AQ149" s="210"/>
      <c r="AR149" s="210"/>
      <c r="AS149" s="210"/>
      <c r="AT149" s="210"/>
      <c r="AU149" s="210"/>
      <c r="AV149" s="210"/>
      <c r="AW149" s="210"/>
      <c r="AX149" s="210"/>
      <c r="AY149" s="210"/>
      <c r="AZ149" s="210"/>
      <c r="BA149" s="210"/>
      <c r="BB149" s="210"/>
      <c r="BC149" s="210"/>
      <c r="BD149" s="210"/>
      <c r="BE149" s="210"/>
      <c r="BF149" s="210"/>
      <c r="BG149" s="210"/>
      <c r="BH149" s="210"/>
    </row>
    <row r="150" spans="1:60" x14ac:dyDescent="0.2">
      <c r="A150" s="223" t="s">
        <v>127</v>
      </c>
      <c r="B150" s="224" t="s">
        <v>86</v>
      </c>
      <c r="C150" s="239" t="s">
        <v>87</v>
      </c>
      <c r="D150" s="225"/>
      <c r="E150" s="226"/>
      <c r="F150" s="227"/>
      <c r="G150" s="227">
        <f>SUMIF(AG151:AG214,"&lt;&gt;NOR",G151:G214)</f>
        <v>0</v>
      </c>
      <c r="H150" s="227"/>
      <c r="I150" s="227">
        <f>SUM(I151:I214)</f>
        <v>0</v>
      </c>
      <c r="J150" s="227"/>
      <c r="K150" s="227">
        <f>SUM(K151:K214)</f>
        <v>0</v>
      </c>
      <c r="L150" s="227"/>
      <c r="M150" s="227">
        <f>SUM(M151:M214)</f>
        <v>0</v>
      </c>
      <c r="N150" s="227"/>
      <c r="O150" s="227">
        <f>SUM(O151:O214)</f>
        <v>32.9</v>
      </c>
      <c r="P150" s="227"/>
      <c r="Q150" s="227">
        <f>SUM(Q151:Q214)</f>
        <v>0</v>
      </c>
      <c r="R150" s="227"/>
      <c r="S150" s="227"/>
      <c r="T150" s="228"/>
      <c r="U150" s="222"/>
      <c r="V150" s="222">
        <f>SUM(V151:V214)</f>
        <v>117.03000000000002</v>
      </c>
      <c r="W150" s="222"/>
      <c r="X150" s="222"/>
      <c r="AG150" t="s">
        <v>128</v>
      </c>
    </row>
    <row r="151" spans="1:60" outlineLevel="1" x14ac:dyDescent="0.2">
      <c r="A151" s="229">
        <v>35</v>
      </c>
      <c r="B151" s="230" t="s">
        <v>299</v>
      </c>
      <c r="C151" s="240" t="s">
        <v>300</v>
      </c>
      <c r="D151" s="231" t="s">
        <v>183</v>
      </c>
      <c r="E151" s="232">
        <v>9.5</v>
      </c>
      <c r="F151" s="233"/>
      <c r="G151" s="234">
        <f>ROUND(E151*F151,2)</f>
        <v>0</v>
      </c>
      <c r="H151" s="233"/>
      <c r="I151" s="234">
        <f>ROUND(E151*H151,2)</f>
        <v>0</v>
      </c>
      <c r="J151" s="233"/>
      <c r="K151" s="234">
        <f>ROUND(E151*J151,2)</f>
        <v>0</v>
      </c>
      <c r="L151" s="234">
        <v>21</v>
      </c>
      <c r="M151" s="234">
        <f>G151*(1+L151/100)</f>
        <v>0</v>
      </c>
      <c r="N151" s="234">
        <v>0</v>
      </c>
      <c r="O151" s="234">
        <f>ROUND(E151*N151,2)</f>
        <v>0</v>
      </c>
      <c r="P151" s="234">
        <v>0</v>
      </c>
      <c r="Q151" s="234">
        <f>ROUND(E151*P151,2)</f>
        <v>0</v>
      </c>
      <c r="R151" s="234" t="s">
        <v>264</v>
      </c>
      <c r="S151" s="234" t="s">
        <v>132</v>
      </c>
      <c r="T151" s="235" t="s">
        <v>132</v>
      </c>
      <c r="U151" s="219">
        <v>7.0000000000000007E-2</v>
      </c>
      <c r="V151" s="219">
        <f>ROUND(E151*U151,2)</f>
        <v>0.67</v>
      </c>
      <c r="W151" s="219"/>
      <c r="X151" s="219" t="s">
        <v>163</v>
      </c>
      <c r="Y151" s="210"/>
      <c r="Z151" s="210"/>
      <c r="AA151" s="210"/>
      <c r="AB151" s="210"/>
      <c r="AC151" s="210"/>
      <c r="AD151" s="210"/>
      <c r="AE151" s="210"/>
      <c r="AF151" s="210"/>
      <c r="AG151" s="210" t="s">
        <v>164</v>
      </c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</row>
    <row r="152" spans="1:60" outlineLevel="1" x14ac:dyDescent="0.2">
      <c r="A152" s="217"/>
      <c r="B152" s="218"/>
      <c r="C152" s="250" t="s">
        <v>301</v>
      </c>
      <c r="D152" s="247"/>
      <c r="E152" s="247"/>
      <c r="F152" s="247"/>
      <c r="G152" s="247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0"/>
      <c r="Z152" s="210"/>
      <c r="AA152" s="210"/>
      <c r="AB152" s="210"/>
      <c r="AC152" s="210"/>
      <c r="AD152" s="210"/>
      <c r="AE152" s="210"/>
      <c r="AF152" s="210"/>
      <c r="AG152" s="210" t="s">
        <v>166</v>
      </c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</row>
    <row r="153" spans="1:60" outlineLevel="1" x14ac:dyDescent="0.2">
      <c r="A153" s="217"/>
      <c r="B153" s="218"/>
      <c r="C153" s="241" t="s">
        <v>302</v>
      </c>
      <c r="D153" s="220"/>
      <c r="E153" s="221">
        <v>9.5</v>
      </c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0"/>
      <c r="Z153" s="210"/>
      <c r="AA153" s="210"/>
      <c r="AB153" s="210"/>
      <c r="AC153" s="210"/>
      <c r="AD153" s="210"/>
      <c r="AE153" s="210"/>
      <c r="AF153" s="210"/>
      <c r="AG153" s="210" t="s">
        <v>137</v>
      </c>
      <c r="AH153" s="210">
        <v>0</v>
      </c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</row>
    <row r="154" spans="1:60" outlineLevel="1" x14ac:dyDescent="0.2">
      <c r="A154" s="217"/>
      <c r="B154" s="218"/>
      <c r="C154" s="242"/>
      <c r="D154" s="236"/>
      <c r="E154" s="236"/>
      <c r="F154" s="236"/>
      <c r="G154" s="236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0"/>
      <c r="Z154" s="210"/>
      <c r="AA154" s="210"/>
      <c r="AB154" s="210"/>
      <c r="AC154" s="210"/>
      <c r="AD154" s="210"/>
      <c r="AE154" s="210"/>
      <c r="AF154" s="210"/>
      <c r="AG154" s="210" t="s">
        <v>139</v>
      </c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</row>
    <row r="155" spans="1:60" ht="22.5" outlineLevel="1" x14ac:dyDescent="0.2">
      <c r="A155" s="229">
        <v>36</v>
      </c>
      <c r="B155" s="230" t="s">
        <v>303</v>
      </c>
      <c r="C155" s="240" t="s">
        <v>304</v>
      </c>
      <c r="D155" s="231" t="s">
        <v>271</v>
      </c>
      <c r="E155" s="232">
        <v>4</v>
      </c>
      <c r="F155" s="233"/>
      <c r="G155" s="234">
        <f>ROUND(E155*F155,2)</f>
        <v>0</v>
      </c>
      <c r="H155" s="233"/>
      <c r="I155" s="234">
        <f>ROUND(E155*H155,2)</f>
        <v>0</v>
      </c>
      <c r="J155" s="233"/>
      <c r="K155" s="234">
        <f>ROUND(E155*J155,2)</f>
        <v>0</v>
      </c>
      <c r="L155" s="234">
        <v>21</v>
      </c>
      <c r="M155" s="234">
        <f>G155*(1+L155/100)</f>
        <v>0</v>
      </c>
      <c r="N155" s="234">
        <v>1.0000000000000001E-5</v>
      </c>
      <c r="O155" s="234">
        <f>ROUND(E155*N155,2)</f>
        <v>0</v>
      </c>
      <c r="P155" s="234">
        <v>0</v>
      </c>
      <c r="Q155" s="234">
        <f>ROUND(E155*P155,2)</f>
        <v>0</v>
      </c>
      <c r="R155" s="234" t="s">
        <v>264</v>
      </c>
      <c r="S155" s="234" t="s">
        <v>132</v>
      </c>
      <c r="T155" s="235" t="s">
        <v>132</v>
      </c>
      <c r="U155" s="219">
        <v>0.18</v>
      </c>
      <c r="V155" s="219">
        <f>ROUND(E155*U155,2)</f>
        <v>0.72</v>
      </c>
      <c r="W155" s="219"/>
      <c r="X155" s="219" t="s">
        <v>163</v>
      </c>
      <c r="Y155" s="210"/>
      <c r="Z155" s="210"/>
      <c r="AA155" s="210"/>
      <c r="AB155" s="210"/>
      <c r="AC155" s="210"/>
      <c r="AD155" s="210"/>
      <c r="AE155" s="210"/>
      <c r="AF155" s="210"/>
      <c r="AG155" s="210" t="s">
        <v>164</v>
      </c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</row>
    <row r="156" spans="1:60" outlineLevel="1" x14ac:dyDescent="0.2">
      <c r="A156" s="217"/>
      <c r="B156" s="218"/>
      <c r="C156" s="250" t="s">
        <v>265</v>
      </c>
      <c r="D156" s="247"/>
      <c r="E156" s="247"/>
      <c r="F156" s="247"/>
      <c r="G156" s="247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0"/>
      <c r="Z156" s="210"/>
      <c r="AA156" s="210"/>
      <c r="AB156" s="210"/>
      <c r="AC156" s="210"/>
      <c r="AD156" s="210"/>
      <c r="AE156" s="210"/>
      <c r="AF156" s="210"/>
      <c r="AG156" s="210" t="s">
        <v>166</v>
      </c>
      <c r="AH156" s="210"/>
      <c r="AI156" s="210"/>
      <c r="AJ156" s="210"/>
      <c r="AK156" s="210"/>
      <c r="AL156" s="210"/>
      <c r="AM156" s="210"/>
      <c r="AN156" s="210"/>
      <c r="AO156" s="210"/>
      <c r="AP156" s="210"/>
      <c r="AQ156" s="210"/>
      <c r="AR156" s="210"/>
      <c r="AS156" s="210"/>
      <c r="AT156" s="210"/>
      <c r="AU156" s="210"/>
      <c r="AV156" s="210"/>
      <c r="AW156" s="210"/>
      <c r="AX156" s="210"/>
      <c r="AY156" s="210"/>
      <c r="AZ156" s="210"/>
      <c r="BA156" s="210"/>
      <c r="BB156" s="210"/>
      <c r="BC156" s="210"/>
      <c r="BD156" s="210"/>
      <c r="BE156" s="210"/>
      <c r="BF156" s="210"/>
      <c r="BG156" s="210"/>
      <c r="BH156" s="210"/>
    </row>
    <row r="157" spans="1:60" outlineLevel="1" x14ac:dyDescent="0.2">
      <c r="A157" s="217"/>
      <c r="B157" s="218"/>
      <c r="C157" s="241" t="s">
        <v>305</v>
      </c>
      <c r="D157" s="220"/>
      <c r="E157" s="221">
        <v>4</v>
      </c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0"/>
      <c r="Z157" s="210"/>
      <c r="AA157" s="210"/>
      <c r="AB157" s="210"/>
      <c r="AC157" s="210"/>
      <c r="AD157" s="210"/>
      <c r="AE157" s="210"/>
      <c r="AF157" s="210"/>
      <c r="AG157" s="210" t="s">
        <v>137</v>
      </c>
      <c r="AH157" s="210">
        <v>0</v>
      </c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10"/>
      <c r="AV157" s="210"/>
      <c r="AW157" s="210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</row>
    <row r="158" spans="1:60" outlineLevel="1" x14ac:dyDescent="0.2">
      <c r="A158" s="217"/>
      <c r="B158" s="218"/>
      <c r="C158" s="242"/>
      <c r="D158" s="236"/>
      <c r="E158" s="236"/>
      <c r="F158" s="236"/>
      <c r="G158" s="236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219"/>
      <c r="U158" s="219"/>
      <c r="V158" s="219"/>
      <c r="W158" s="219"/>
      <c r="X158" s="219"/>
      <c r="Y158" s="210"/>
      <c r="Z158" s="210"/>
      <c r="AA158" s="210"/>
      <c r="AB158" s="210"/>
      <c r="AC158" s="210"/>
      <c r="AD158" s="210"/>
      <c r="AE158" s="210"/>
      <c r="AF158" s="210"/>
      <c r="AG158" s="210" t="s">
        <v>139</v>
      </c>
      <c r="AH158" s="210"/>
      <c r="AI158" s="210"/>
      <c r="AJ158" s="210"/>
      <c r="AK158" s="210"/>
      <c r="AL158" s="210"/>
      <c r="AM158" s="210"/>
      <c r="AN158" s="210"/>
      <c r="AO158" s="210"/>
      <c r="AP158" s="210"/>
      <c r="AQ158" s="210"/>
      <c r="AR158" s="210"/>
      <c r="AS158" s="210"/>
      <c r="AT158" s="210"/>
      <c r="AU158" s="210"/>
      <c r="AV158" s="210"/>
      <c r="AW158" s="210"/>
      <c r="AX158" s="210"/>
      <c r="AY158" s="210"/>
      <c r="AZ158" s="210"/>
      <c r="BA158" s="210"/>
      <c r="BB158" s="210"/>
      <c r="BC158" s="210"/>
      <c r="BD158" s="210"/>
      <c r="BE158" s="210"/>
      <c r="BF158" s="210"/>
      <c r="BG158" s="210"/>
      <c r="BH158" s="210"/>
    </row>
    <row r="159" spans="1:60" ht="33.75" outlineLevel="1" x14ac:dyDescent="0.2">
      <c r="A159" s="229">
        <v>37</v>
      </c>
      <c r="B159" s="230" t="s">
        <v>306</v>
      </c>
      <c r="C159" s="240" t="s">
        <v>307</v>
      </c>
      <c r="D159" s="231" t="s">
        <v>189</v>
      </c>
      <c r="E159" s="232">
        <v>1.3274999999999999</v>
      </c>
      <c r="F159" s="233"/>
      <c r="G159" s="234">
        <f>ROUND(E159*F159,2)</f>
        <v>0</v>
      </c>
      <c r="H159" s="233"/>
      <c r="I159" s="234">
        <f>ROUND(E159*H159,2)</f>
        <v>0</v>
      </c>
      <c r="J159" s="233"/>
      <c r="K159" s="234">
        <f>ROUND(E159*J159,2)</f>
        <v>0</v>
      </c>
      <c r="L159" s="234">
        <v>21</v>
      </c>
      <c r="M159" s="234">
        <f>G159*(1+L159/100)</f>
        <v>0</v>
      </c>
      <c r="N159" s="234">
        <v>2.5499999999999998</v>
      </c>
      <c r="O159" s="234">
        <f>ROUND(E159*N159,2)</f>
        <v>3.39</v>
      </c>
      <c r="P159" s="234">
        <v>0</v>
      </c>
      <c r="Q159" s="234">
        <f>ROUND(E159*P159,2)</f>
        <v>0</v>
      </c>
      <c r="R159" s="234" t="s">
        <v>264</v>
      </c>
      <c r="S159" s="234" t="s">
        <v>132</v>
      </c>
      <c r="T159" s="235" t="s">
        <v>132</v>
      </c>
      <c r="U159" s="219">
        <v>2.92</v>
      </c>
      <c r="V159" s="219">
        <f>ROUND(E159*U159,2)</f>
        <v>3.88</v>
      </c>
      <c r="W159" s="219"/>
      <c r="X159" s="219" t="s">
        <v>163</v>
      </c>
      <c r="Y159" s="210"/>
      <c r="Z159" s="210"/>
      <c r="AA159" s="210"/>
      <c r="AB159" s="210"/>
      <c r="AC159" s="210"/>
      <c r="AD159" s="210"/>
      <c r="AE159" s="210"/>
      <c r="AF159" s="210"/>
      <c r="AG159" s="210" t="s">
        <v>164</v>
      </c>
      <c r="AH159" s="210"/>
      <c r="AI159" s="210"/>
      <c r="AJ159" s="210"/>
      <c r="AK159" s="210"/>
      <c r="AL159" s="210"/>
      <c r="AM159" s="210"/>
      <c r="AN159" s="210"/>
      <c r="AO159" s="210"/>
      <c r="AP159" s="210"/>
      <c r="AQ159" s="210"/>
      <c r="AR159" s="210"/>
      <c r="AS159" s="210"/>
      <c r="AT159" s="210"/>
      <c r="AU159" s="210"/>
      <c r="AV159" s="210"/>
      <c r="AW159" s="210"/>
      <c r="AX159" s="210"/>
      <c r="AY159" s="210"/>
      <c r="AZ159" s="210"/>
      <c r="BA159" s="210"/>
      <c r="BB159" s="210"/>
      <c r="BC159" s="210"/>
      <c r="BD159" s="210"/>
      <c r="BE159" s="210"/>
      <c r="BF159" s="210"/>
      <c r="BG159" s="210"/>
      <c r="BH159" s="210"/>
    </row>
    <row r="160" spans="1:60" outlineLevel="1" x14ac:dyDescent="0.2">
      <c r="A160" s="217"/>
      <c r="B160" s="218"/>
      <c r="C160" s="250" t="s">
        <v>308</v>
      </c>
      <c r="D160" s="247"/>
      <c r="E160" s="247"/>
      <c r="F160" s="247"/>
      <c r="G160" s="247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219"/>
      <c r="U160" s="219"/>
      <c r="V160" s="219"/>
      <c r="W160" s="219"/>
      <c r="X160" s="219"/>
      <c r="Y160" s="210"/>
      <c r="Z160" s="210"/>
      <c r="AA160" s="210"/>
      <c r="AB160" s="210"/>
      <c r="AC160" s="210"/>
      <c r="AD160" s="210"/>
      <c r="AE160" s="210"/>
      <c r="AF160" s="210"/>
      <c r="AG160" s="210" t="s">
        <v>166</v>
      </c>
      <c r="AH160" s="210"/>
      <c r="AI160" s="210"/>
      <c r="AJ160" s="210"/>
      <c r="AK160" s="210"/>
      <c r="AL160" s="210"/>
      <c r="AM160" s="210"/>
      <c r="AN160" s="210"/>
      <c r="AO160" s="210"/>
      <c r="AP160" s="210"/>
      <c r="AQ160" s="210"/>
      <c r="AR160" s="210"/>
      <c r="AS160" s="210"/>
      <c r="AT160" s="210"/>
      <c r="AU160" s="210"/>
      <c r="AV160" s="210"/>
      <c r="AW160" s="210"/>
      <c r="AX160" s="210"/>
      <c r="AY160" s="210"/>
      <c r="AZ160" s="210"/>
      <c r="BA160" s="210"/>
      <c r="BB160" s="210"/>
      <c r="BC160" s="210"/>
      <c r="BD160" s="210"/>
      <c r="BE160" s="210"/>
      <c r="BF160" s="210"/>
      <c r="BG160" s="210"/>
      <c r="BH160" s="210"/>
    </row>
    <row r="161" spans="1:60" outlineLevel="1" x14ac:dyDescent="0.2">
      <c r="A161" s="217"/>
      <c r="B161" s="218"/>
      <c r="C161" s="241" t="s">
        <v>309</v>
      </c>
      <c r="D161" s="220"/>
      <c r="E161" s="221">
        <v>1.3274999999999999</v>
      </c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219"/>
      <c r="U161" s="219"/>
      <c r="V161" s="219"/>
      <c r="W161" s="219"/>
      <c r="X161" s="219"/>
      <c r="Y161" s="210"/>
      <c r="Z161" s="210"/>
      <c r="AA161" s="210"/>
      <c r="AB161" s="210"/>
      <c r="AC161" s="210"/>
      <c r="AD161" s="210"/>
      <c r="AE161" s="210"/>
      <c r="AF161" s="210"/>
      <c r="AG161" s="210" t="s">
        <v>137</v>
      </c>
      <c r="AH161" s="210">
        <v>0</v>
      </c>
      <c r="AI161" s="210"/>
      <c r="AJ161" s="210"/>
      <c r="AK161" s="210"/>
      <c r="AL161" s="210"/>
      <c r="AM161" s="210"/>
      <c r="AN161" s="210"/>
      <c r="AO161" s="210"/>
      <c r="AP161" s="210"/>
      <c r="AQ161" s="210"/>
      <c r="AR161" s="210"/>
      <c r="AS161" s="210"/>
      <c r="AT161" s="210"/>
      <c r="AU161" s="210"/>
      <c r="AV161" s="210"/>
      <c r="AW161" s="210"/>
      <c r="AX161" s="210"/>
      <c r="AY161" s="210"/>
      <c r="AZ161" s="210"/>
      <c r="BA161" s="210"/>
      <c r="BB161" s="210"/>
      <c r="BC161" s="210"/>
      <c r="BD161" s="210"/>
      <c r="BE161" s="210"/>
      <c r="BF161" s="210"/>
      <c r="BG161" s="210"/>
      <c r="BH161" s="210"/>
    </row>
    <row r="162" spans="1:60" outlineLevel="1" x14ac:dyDescent="0.2">
      <c r="A162" s="217"/>
      <c r="B162" s="218"/>
      <c r="C162" s="242"/>
      <c r="D162" s="236"/>
      <c r="E162" s="236"/>
      <c r="F162" s="236"/>
      <c r="G162" s="236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219"/>
      <c r="U162" s="219"/>
      <c r="V162" s="219"/>
      <c r="W162" s="219"/>
      <c r="X162" s="219"/>
      <c r="Y162" s="210"/>
      <c r="Z162" s="210"/>
      <c r="AA162" s="210"/>
      <c r="AB162" s="210"/>
      <c r="AC162" s="210"/>
      <c r="AD162" s="210"/>
      <c r="AE162" s="210"/>
      <c r="AF162" s="210"/>
      <c r="AG162" s="210" t="s">
        <v>139</v>
      </c>
      <c r="AH162" s="210"/>
      <c r="AI162" s="210"/>
      <c r="AJ162" s="210"/>
      <c r="AK162" s="210"/>
      <c r="AL162" s="210"/>
      <c r="AM162" s="210"/>
      <c r="AN162" s="210"/>
      <c r="AO162" s="210"/>
      <c r="AP162" s="210"/>
      <c r="AQ162" s="210"/>
      <c r="AR162" s="210"/>
      <c r="AS162" s="210"/>
      <c r="AT162" s="210"/>
      <c r="AU162" s="210"/>
      <c r="AV162" s="210"/>
      <c r="AW162" s="210"/>
      <c r="AX162" s="210"/>
      <c r="AY162" s="210"/>
      <c r="AZ162" s="210"/>
      <c r="BA162" s="210"/>
      <c r="BB162" s="210"/>
      <c r="BC162" s="210"/>
      <c r="BD162" s="210"/>
      <c r="BE162" s="210"/>
      <c r="BF162" s="210"/>
      <c r="BG162" s="210"/>
      <c r="BH162" s="210"/>
    </row>
    <row r="163" spans="1:60" ht="33.75" outlineLevel="1" x14ac:dyDescent="0.2">
      <c r="A163" s="229">
        <v>38</v>
      </c>
      <c r="B163" s="230" t="s">
        <v>310</v>
      </c>
      <c r="C163" s="240" t="s">
        <v>311</v>
      </c>
      <c r="D163" s="231" t="s">
        <v>189</v>
      </c>
      <c r="E163" s="232">
        <v>3.8220000000000001</v>
      </c>
      <c r="F163" s="233"/>
      <c r="G163" s="234">
        <f>ROUND(E163*F163,2)</f>
        <v>0</v>
      </c>
      <c r="H163" s="233"/>
      <c r="I163" s="234">
        <f>ROUND(E163*H163,2)</f>
        <v>0</v>
      </c>
      <c r="J163" s="233"/>
      <c r="K163" s="234">
        <f>ROUND(E163*J163,2)</f>
        <v>0</v>
      </c>
      <c r="L163" s="234">
        <v>21</v>
      </c>
      <c r="M163" s="234">
        <f>G163*(1+L163/100)</f>
        <v>0</v>
      </c>
      <c r="N163" s="234">
        <v>2.5510999999999999</v>
      </c>
      <c r="O163" s="234">
        <f>ROUND(E163*N163,2)</f>
        <v>9.75</v>
      </c>
      <c r="P163" s="234">
        <v>0</v>
      </c>
      <c r="Q163" s="234">
        <f>ROUND(E163*P163,2)</f>
        <v>0</v>
      </c>
      <c r="R163" s="234" t="s">
        <v>264</v>
      </c>
      <c r="S163" s="234" t="s">
        <v>132</v>
      </c>
      <c r="T163" s="235" t="s">
        <v>132</v>
      </c>
      <c r="U163" s="219">
        <v>2.56</v>
      </c>
      <c r="V163" s="219">
        <f>ROUND(E163*U163,2)</f>
        <v>9.7799999999999994</v>
      </c>
      <c r="W163" s="219"/>
      <c r="X163" s="219" t="s">
        <v>163</v>
      </c>
      <c r="Y163" s="210"/>
      <c r="Z163" s="210"/>
      <c r="AA163" s="210"/>
      <c r="AB163" s="210"/>
      <c r="AC163" s="210"/>
      <c r="AD163" s="210"/>
      <c r="AE163" s="210"/>
      <c r="AF163" s="210"/>
      <c r="AG163" s="210" t="s">
        <v>164</v>
      </c>
      <c r="AH163" s="210"/>
      <c r="AI163" s="210"/>
      <c r="AJ163" s="210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0"/>
      <c r="AU163" s="210"/>
      <c r="AV163" s="210"/>
      <c r="AW163" s="210"/>
      <c r="AX163" s="210"/>
      <c r="AY163" s="210"/>
      <c r="AZ163" s="210"/>
      <c r="BA163" s="210"/>
      <c r="BB163" s="210"/>
      <c r="BC163" s="210"/>
      <c r="BD163" s="210"/>
      <c r="BE163" s="210"/>
      <c r="BF163" s="210"/>
      <c r="BG163" s="210"/>
      <c r="BH163" s="210"/>
    </row>
    <row r="164" spans="1:60" outlineLevel="1" x14ac:dyDescent="0.2">
      <c r="A164" s="217"/>
      <c r="B164" s="218"/>
      <c r="C164" s="250" t="s">
        <v>308</v>
      </c>
      <c r="D164" s="247"/>
      <c r="E164" s="247"/>
      <c r="F164" s="247"/>
      <c r="G164" s="247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219"/>
      <c r="U164" s="219"/>
      <c r="V164" s="219"/>
      <c r="W164" s="219"/>
      <c r="X164" s="219"/>
      <c r="Y164" s="210"/>
      <c r="Z164" s="210"/>
      <c r="AA164" s="210"/>
      <c r="AB164" s="210"/>
      <c r="AC164" s="210"/>
      <c r="AD164" s="210"/>
      <c r="AE164" s="210"/>
      <c r="AF164" s="210"/>
      <c r="AG164" s="210" t="s">
        <v>166</v>
      </c>
      <c r="AH164" s="210"/>
      <c r="AI164" s="210"/>
      <c r="AJ164" s="210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0"/>
      <c r="AU164" s="210"/>
      <c r="AV164" s="210"/>
      <c r="AW164" s="210"/>
      <c r="AX164" s="210"/>
      <c r="AY164" s="210"/>
      <c r="AZ164" s="210"/>
      <c r="BA164" s="210"/>
      <c r="BB164" s="210"/>
      <c r="BC164" s="210"/>
      <c r="BD164" s="210"/>
      <c r="BE164" s="210"/>
      <c r="BF164" s="210"/>
      <c r="BG164" s="210"/>
      <c r="BH164" s="210"/>
    </row>
    <row r="165" spans="1:60" outlineLevel="1" x14ac:dyDescent="0.2">
      <c r="A165" s="217"/>
      <c r="B165" s="218"/>
      <c r="C165" s="251" t="s">
        <v>312</v>
      </c>
      <c r="D165" s="249"/>
      <c r="E165" s="249"/>
      <c r="F165" s="249"/>
      <c r="G165" s="24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  <c r="W165" s="219"/>
      <c r="X165" s="219"/>
      <c r="Y165" s="210"/>
      <c r="Z165" s="210"/>
      <c r="AA165" s="210"/>
      <c r="AB165" s="210"/>
      <c r="AC165" s="210"/>
      <c r="AD165" s="210"/>
      <c r="AE165" s="210"/>
      <c r="AF165" s="210"/>
      <c r="AG165" s="210" t="s">
        <v>313</v>
      </c>
      <c r="AH165" s="210"/>
      <c r="AI165" s="210"/>
      <c r="AJ165" s="210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0"/>
      <c r="AU165" s="210"/>
      <c r="AV165" s="210"/>
      <c r="AW165" s="210"/>
      <c r="AX165" s="210"/>
      <c r="AY165" s="210"/>
      <c r="AZ165" s="210"/>
      <c r="BA165" s="210"/>
      <c r="BB165" s="210"/>
      <c r="BC165" s="210"/>
      <c r="BD165" s="210"/>
      <c r="BE165" s="210"/>
      <c r="BF165" s="210"/>
      <c r="BG165" s="210"/>
      <c r="BH165" s="210"/>
    </row>
    <row r="166" spans="1:60" outlineLevel="1" x14ac:dyDescent="0.2">
      <c r="A166" s="217"/>
      <c r="B166" s="218"/>
      <c r="C166" s="241" t="s">
        <v>314</v>
      </c>
      <c r="D166" s="220"/>
      <c r="E166" s="221">
        <v>3.8220000000000001</v>
      </c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219"/>
      <c r="U166" s="219"/>
      <c r="V166" s="219"/>
      <c r="W166" s="219"/>
      <c r="X166" s="219"/>
      <c r="Y166" s="210"/>
      <c r="Z166" s="210"/>
      <c r="AA166" s="210"/>
      <c r="AB166" s="210"/>
      <c r="AC166" s="210"/>
      <c r="AD166" s="210"/>
      <c r="AE166" s="210"/>
      <c r="AF166" s="210"/>
      <c r="AG166" s="210" t="s">
        <v>137</v>
      </c>
      <c r="AH166" s="210">
        <v>0</v>
      </c>
      <c r="AI166" s="210"/>
      <c r="AJ166" s="210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10"/>
      <c r="AU166" s="210"/>
      <c r="AV166" s="210"/>
      <c r="AW166" s="210"/>
      <c r="AX166" s="210"/>
      <c r="AY166" s="210"/>
      <c r="AZ166" s="210"/>
      <c r="BA166" s="210"/>
      <c r="BB166" s="210"/>
      <c r="BC166" s="210"/>
      <c r="BD166" s="210"/>
      <c r="BE166" s="210"/>
      <c r="BF166" s="210"/>
      <c r="BG166" s="210"/>
      <c r="BH166" s="210"/>
    </row>
    <row r="167" spans="1:60" outlineLevel="1" x14ac:dyDescent="0.2">
      <c r="A167" s="217"/>
      <c r="B167" s="218"/>
      <c r="C167" s="242"/>
      <c r="D167" s="236"/>
      <c r="E167" s="236"/>
      <c r="F167" s="236"/>
      <c r="G167" s="236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0"/>
      <c r="Z167" s="210"/>
      <c r="AA167" s="210"/>
      <c r="AB167" s="210"/>
      <c r="AC167" s="210"/>
      <c r="AD167" s="210"/>
      <c r="AE167" s="210"/>
      <c r="AF167" s="210"/>
      <c r="AG167" s="210" t="s">
        <v>139</v>
      </c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10"/>
      <c r="AV167" s="210"/>
      <c r="AW167" s="210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</row>
    <row r="168" spans="1:60" ht="22.5" outlineLevel="1" x14ac:dyDescent="0.2">
      <c r="A168" s="229">
        <v>39</v>
      </c>
      <c r="B168" s="230" t="s">
        <v>315</v>
      </c>
      <c r="C168" s="240" t="s">
        <v>316</v>
      </c>
      <c r="D168" s="231" t="s">
        <v>189</v>
      </c>
      <c r="E168" s="232">
        <v>0.9</v>
      </c>
      <c r="F168" s="233"/>
      <c r="G168" s="234">
        <f>ROUND(E168*F168,2)</f>
        <v>0</v>
      </c>
      <c r="H168" s="233"/>
      <c r="I168" s="234">
        <f>ROUND(E168*H168,2)</f>
        <v>0</v>
      </c>
      <c r="J168" s="233"/>
      <c r="K168" s="234">
        <f>ROUND(E168*J168,2)</f>
        <v>0</v>
      </c>
      <c r="L168" s="234">
        <v>21</v>
      </c>
      <c r="M168" s="234">
        <f>G168*(1+L168/100)</f>
        <v>0</v>
      </c>
      <c r="N168" s="234">
        <v>2.5499999999999998</v>
      </c>
      <c r="O168" s="234">
        <f>ROUND(E168*N168,2)</f>
        <v>2.2999999999999998</v>
      </c>
      <c r="P168" s="234">
        <v>0</v>
      </c>
      <c r="Q168" s="234">
        <f>ROUND(E168*P168,2)</f>
        <v>0</v>
      </c>
      <c r="R168" s="234" t="s">
        <v>264</v>
      </c>
      <c r="S168" s="234" t="s">
        <v>132</v>
      </c>
      <c r="T168" s="235" t="s">
        <v>132</v>
      </c>
      <c r="U168" s="219">
        <v>9.27</v>
      </c>
      <c r="V168" s="219">
        <f>ROUND(E168*U168,2)</f>
        <v>8.34</v>
      </c>
      <c r="W168" s="219"/>
      <c r="X168" s="219" t="s">
        <v>163</v>
      </c>
      <c r="Y168" s="210"/>
      <c r="Z168" s="210"/>
      <c r="AA168" s="210"/>
      <c r="AB168" s="210"/>
      <c r="AC168" s="210"/>
      <c r="AD168" s="210"/>
      <c r="AE168" s="210"/>
      <c r="AF168" s="210"/>
      <c r="AG168" s="210" t="s">
        <v>164</v>
      </c>
      <c r="AH168" s="210"/>
      <c r="AI168" s="210"/>
      <c r="AJ168" s="210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10"/>
      <c r="AU168" s="210"/>
      <c r="AV168" s="210"/>
      <c r="AW168" s="210"/>
      <c r="AX168" s="210"/>
      <c r="AY168" s="210"/>
      <c r="AZ168" s="210"/>
      <c r="BA168" s="210"/>
      <c r="BB168" s="210"/>
      <c r="BC168" s="210"/>
      <c r="BD168" s="210"/>
      <c r="BE168" s="210"/>
      <c r="BF168" s="210"/>
      <c r="BG168" s="210"/>
      <c r="BH168" s="210"/>
    </row>
    <row r="169" spans="1:60" outlineLevel="1" x14ac:dyDescent="0.2">
      <c r="A169" s="217"/>
      <c r="B169" s="218"/>
      <c r="C169" s="250" t="s">
        <v>308</v>
      </c>
      <c r="D169" s="247"/>
      <c r="E169" s="247"/>
      <c r="F169" s="247"/>
      <c r="G169" s="247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19"/>
      <c r="V169" s="219"/>
      <c r="W169" s="219"/>
      <c r="X169" s="219"/>
      <c r="Y169" s="210"/>
      <c r="Z169" s="210"/>
      <c r="AA169" s="210"/>
      <c r="AB169" s="210"/>
      <c r="AC169" s="210"/>
      <c r="AD169" s="210"/>
      <c r="AE169" s="210"/>
      <c r="AF169" s="210"/>
      <c r="AG169" s="210" t="s">
        <v>166</v>
      </c>
      <c r="AH169" s="210"/>
      <c r="AI169" s="210"/>
      <c r="AJ169" s="210"/>
      <c r="AK169" s="210"/>
      <c r="AL169" s="210"/>
      <c r="AM169" s="210"/>
      <c r="AN169" s="210"/>
      <c r="AO169" s="210"/>
      <c r="AP169" s="210"/>
      <c r="AQ169" s="210"/>
      <c r="AR169" s="210"/>
      <c r="AS169" s="210"/>
      <c r="AT169" s="210"/>
      <c r="AU169" s="210"/>
      <c r="AV169" s="210"/>
      <c r="AW169" s="210"/>
      <c r="AX169" s="210"/>
      <c r="AY169" s="210"/>
      <c r="AZ169" s="210"/>
      <c r="BA169" s="210"/>
      <c r="BB169" s="210"/>
      <c r="BC169" s="210"/>
      <c r="BD169" s="210"/>
      <c r="BE169" s="210"/>
      <c r="BF169" s="210"/>
      <c r="BG169" s="210"/>
      <c r="BH169" s="210"/>
    </row>
    <row r="170" spans="1:60" outlineLevel="1" x14ac:dyDescent="0.2">
      <c r="A170" s="217"/>
      <c r="B170" s="218"/>
      <c r="C170" s="241" t="s">
        <v>317</v>
      </c>
      <c r="D170" s="220"/>
      <c r="E170" s="221">
        <v>0.9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19"/>
      <c r="V170" s="219"/>
      <c r="W170" s="219"/>
      <c r="X170" s="219"/>
      <c r="Y170" s="210"/>
      <c r="Z170" s="210"/>
      <c r="AA170" s="210"/>
      <c r="AB170" s="210"/>
      <c r="AC170" s="210"/>
      <c r="AD170" s="210"/>
      <c r="AE170" s="210"/>
      <c r="AF170" s="210"/>
      <c r="AG170" s="210" t="s">
        <v>137</v>
      </c>
      <c r="AH170" s="210">
        <v>0</v>
      </c>
      <c r="AI170" s="210"/>
      <c r="AJ170" s="210"/>
      <c r="AK170" s="210"/>
      <c r="AL170" s="210"/>
      <c r="AM170" s="210"/>
      <c r="AN170" s="210"/>
      <c r="AO170" s="210"/>
      <c r="AP170" s="210"/>
      <c r="AQ170" s="210"/>
      <c r="AR170" s="210"/>
      <c r="AS170" s="210"/>
      <c r="AT170" s="210"/>
      <c r="AU170" s="210"/>
      <c r="AV170" s="210"/>
      <c r="AW170" s="210"/>
      <c r="AX170" s="210"/>
      <c r="AY170" s="210"/>
      <c r="AZ170" s="210"/>
      <c r="BA170" s="210"/>
      <c r="BB170" s="210"/>
      <c r="BC170" s="210"/>
      <c r="BD170" s="210"/>
      <c r="BE170" s="210"/>
      <c r="BF170" s="210"/>
      <c r="BG170" s="210"/>
      <c r="BH170" s="210"/>
    </row>
    <row r="171" spans="1:60" outlineLevel="1" x14ac:dyDescent="0.2">
      <c r="A171" s="217"/>
      <c r="B171" s="218"/>
      <c r="C171" s="242"/>
      <c r="D171" s="236"/>
      <c r="E171" s="236"/>
      <c r="F171" s="236"/>
      <c r="G171" s="236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0"/>
      <c r="Z171" s="210"/>
      <c r="AA171" s="210"/>
      <c r="AB171" s="210"/>
      <c r="AC171" s="210"/>
      <c r="AD171" s="210"/>
      <c r="AE171" s="210"/>
      <c r="AF171" s="210"/>
      <c r="AG171" s="210" t="s">
        <v>139</v>
      </c>
      <c r="AH171" s="210"/>
      <c r="AI171" s="210"/>
      <c r="AJ171" s="210"/>
      <c r="AK171" s="210"/>
      <c r="AL171" s="210"/>
      <c r="AM171" s="210"/>
      <c r="AN171" s="210"/>
      <c r="AO171" s="210"/>
      <c r="AP171" s="210"/>
      <c r="AQ171" s="210"/>
      <c r="AR171" s="210"/>
      <c r="AS171" s="210"/>
      <c r="AT171" s="210"/>
      <c r="AU171" s="210"/>
      <c r="AV171" s="210"/>
      <c r="AW171" s="210"/>
      <c r="AX171" s="210"/>
      <c r="AY171" s="210"/>
      <c r="AZ171" s="210"/>
      <c r="BA171" s="210"/>
      <c r="BB171" s="210"/>
      <c r="BC171" s="210"/>
      <c r="BD171" s="210"/>
      <c r="BE171" s="210"/>
      <c r="BF171" s="210"/>
      <c r="BG171" s="210"/>
      <c r="BH171" s="210"/>
    </row>
    <row r="172" spans="1:60" outlineLevel="1" x14ac:dyDescent="0.2">
      <c r="A172" s="229">
        <v>40</v>
      </c>
      <c r="B172" s="230" t="s">
        <v>318</v>
      </c>
      <c r="C172" s="240" t="s">
        <v>319</v>
      </c>
      <c r="D172" s="231" t="s">
        <v>271</v>
      </c>
      <c r="E172" s="232">
        <v>3</v>
      </c>
      <c r="F172" s="233"/>
      <c r="G172" s="234">
        <f>ROUND(E172*F172,2)</f>
        <v>0</v>
      </c>
      <c r="H172" s="233"/>
      <c r="I172" s="234">
        <f>ROUND(E172*H172,2)</f>
        <v>0</v>
      </c>
      <c r="J172" s="233"/>
      <c r="K172" s="234">
        <f>ROUND(E172*J172,2)</f>
        <v>0</v>
      </c>
      <c r="L172" s="234">
        <v>21</v>
      </c>
      <c r="M172" s="234">
        <f>G172*(1+L172/100)</f>
        <v>0</v>
      </c>
      <c r="N172" s="234">
        <v>3.9030000000000002E-2</v>
      </c>
      <c r="O172" s="234">
        <f>ROUND(E172*N172,2)</f>
        <v>0.12</v>
      </c>
      <c r="P172" s="234">
        <v>0</v>
      </c>
      <c r="Q172" s="234">
        <f>ROUND(E172*P172,2)</f>
        <v>0</v>
      </c>
      <c r="R172" s="234" t="s">
        <v>264</v>
      </c>
      <c r="S172" s="234" t="s">
        <v>132</v>
      </c>
      <c r="T172" s="235" t="s">
        <v>132</v>
      </c>
      <c r="U172" s="219">
        <v>0.82</v>
      </c>
      <c r="V172" s="219">
        <f>ROUND(E172*U172,2)</f>
        <v>2.46</v>
      </c>
      <c r="W172" s="219"/>
      <c r="X172" s="219" t="s">
        <v>163</v>
      </c>
      <c r="Y172" s="210"/>
      <c r="Z172" s="210"/>
      <c r="AA172" s="210"/>
      <c r="AB172" s="210"/>
      <c r="AC172" s="210"/>
      <c r="AD172" s="210"/>
      <c r="AE172" s="210"/>
      <c r="AF172" s="210"/>
      <c r="AG172" s="210" t="s">
        <v>164</v>
      </c>
      <c r="AH172" s="210"/>
      <c r="AI172" s="210"/>
      <c r="AJ172" s="210"/>
      <c r="AK172" s="210"/>
      <c r="AL172" s="210"/>
      <c r="AM172" s="210"/>
      <c r="AN172" s="210"/>
      <c r="AO172" s="210"/>
      <c r="AP172" s="210"/>
      <c r="AQ172" s="210"/>
      <c r="AR172" s="210"/>
      <c r="AS172" s="210"/>
      <c r="AT172" s="210"/>
      <c r="AU172" s="210"/>
      <c r="AV172" s="210"/>
      <c r="AW172" s="210"/>
      <c r="AX172" s="210"/>
      <c r="AY172" s="210"/>
      <c r="AZ172" s="210"/>
      <c r="BA172" s="210"/>
      <c r="BB172" s="210"/>
      <c r="BC172" s="210"/>
      <c r="BD172" s="210"/>
      <c r="BE172" s="210"/>
      <c r="BF172" s="210"/>
      <c r="BG172" s="210"/>
      <c r="BH172" s="210"/>
    </row>
    <row r="173" spans="1:60" outlineLevel="1" x14ac:dyDescent="0.2">
      <c r="A173" s="217"/>
      <c r="B173" s="218"/>
      <c r="C173" s="241" t="s">
        <v>272</v>
      </c>
      <c r="D173" s="220"/>
      <c r="E173" s="221">
        <v>3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19"/>
      <c r="V173" s="219"/>
      <c r="W173" s="219"/>
      <c r="X173" s="219"/>
      <c r="Y173" s="210"/>
      <c r="Z173" s="210"/>
      <c r="AA173" s="210"/>
      <c r="AB173" s="210"/>
      <c r="AC173" s="210"/>
      <c r="AD173" s="210"/>
      <c r="AE173" s="210"/>
      <c r="AF173" s="210"/>
      <c r="AG173" s="210" t="s">
        <v>137</v>
      </c>
      <c r="AH173" s="210">
        <v>0</v>
      </c>
      <c r="AI173" s="210"/>
      <c r="AJ173" s="210"/>
      <c r="AK173" s="210"/>
      <c r="AL173" s="210"/>
      <c r="AM173" s="210"/>
      <c r="AN173" s="210"/>
      <c r="AO173" s="210"/>
      <c r="AP173" s="210"/>
      <c r="AQ173" s="210"/>
      <c r="AR173" s="210"/>
      <c r="AS173" s="210"/>
      <c r="AT173" s="210"/>
      <c r="AU173" s="210"/>
      <c r="AV173" s="210"/>
      <c r="AW173" s="210"/>
      <c r="AX173" s="210"/>
      <c r="AY173" s="210"/>
      <c r="AZ173" s="210"/>
      <c r="BA173" s="210"/>
      <c r="BB173" s="210"/>
      <c r="BC173" s="210"/>
      <c r="BD173" s="210"/>
      <c r="BE173" s="210"/>
      <c r="BF173" s="210"/>
      <c r="BG173" s="210"/>
      <c r="BH173" s="210"/>
    </row>
    <row r="174" spans="1:60" outlineLevel="1" x14ac:dyDescent="0.2">
      <c r="A174" s="217"/>
      <c r="B174" s="218"/>
      <c r="C174" s="242"/>
      <c r="D174" s="236"/>
      <c r="E174" s="236"/>
      <c r="F174" s="236"/>
      <c r="G174" s="236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219"/>
      <c r="U174" s="219"/>
      <c r="V174" s="219"/>
      <c r="W174" s="219"/>
      <c r="X174" s="219"/>
      <c r="Y174" s="210"/>
      <c r="Z174" s="210"/>
      <c r="AA174" s="210"/>
      <c r="AB174" s="210"/>
      <c r="AC174" s="210"/>
      <c r="AD174" s="210"/>
      <c r="AE174" s="210"/>
      <c r="AF174" s="210"/>
      <c r="AG174" s="210" t="s">
        <v>139</v>
      </c>
      <c r="AH174" s="210"/>
      <c r="AI174" s="210"/>
      <c r="AJ174" s="210"/>
      <c r="AK174" s="210"/>
      <c r="AL174" s="210"/>
      <c r="AM174" s="210"/>
      <c r="AN174" s="210"/>
      <c r="AO174" s="210"/>
      <c r="AP174" s="210"/>
      <c r="AQ174" s="210"/>
      <c r="AR174" s="210"/>
      <c r="AS174" s="210"/>
      <c r="AT174" s="210"/>
      <c r="AU174" s="210"/>
      <c r="AV174" s="210"/>
      <c r="AW174" s="210"/>
      <c r="AX174" s="210"/>
      <c r="AY174" s="210"/>
      <c r="AZ174" s="210"/>
      <c r="BA174" s="210"/>
      <c r="BB174" s="210"/>
      <c r="BC174" s="210"/>
      <c r="BD174" s="210"/>
      <c r="BE174" s="210"/>
      <c r="BF174" s="210"/>
      <c r="BG174" s="210"/>
      <c r="BH174" s="210"/>
    </row>
    <row r="175" spans="1:60" ht="22.5" outlineLevel="1" x14ac:dyDescent="0.2">
      <c r="A175" s="229">
        <v>41</v>
      </c>
      <c r="B175" s="230" t="s">
        <v>320</v>
      </c>
      <c r="C175" s="240" t="s">
        <v>321</v>
      </c>
      <c r="D175" s="231" t="s">
        <v>161</v>
      </c>
      <c r="E175" s="232">
        <v>27.0825</v>
      </c>
      <c r="F175" s="233"/>
      <c r="G175" s="234">
        <f>ROUND(E175*F175,2)</f>
        <v>0</v>
      </c>
      <c r="H175" s="233"/>
      <c r="I175" s="234">
        <f>ROUND(E175*H175,2)</f>
        <v>0</v>
      </c>
      <c r="J175" s="233"/>
      <c r="K175" s="234">
        <f>ROUND(E175*J175,2)</f>
        <v>0</v>
      </c>
      <c r="L175" s="234">
        <v>21</v>
      </c>
      <c r="M175" s="234">
        <f>G175*(1+L175/100)</f>
        <v>0</v>
      </c>
      <c r="N175" s="234">
        <v>1.1979999999999999E-2</v>
      </c>
      <c r="O175" s="234">
        <f>ROUND(E175*N175,2)</f>
        <v>0.32</v>
      </c>
      <c r="P175" s="234">
        <v>0</v>
      </c>
      <c r="Q175" s="234">
        <f>ROUND(E175*P175,2)</f>
        <v>0</v>
      </c>
      <c r="R175" s="234" t="s">
        <v>264</v>
      </c>
      <c r="S175" s="234" t="s">
        <v>132</v>
      </c>
      <c r="T175" s="235" t="s">
        <v>132</v>
      </c>
      <c r="U175" s="219">
        <v>1.61</v>
      </c>
      <c r="V175" s="219">
        <f>ROUND(E175*U175,2)</f>
        <v>43.6</v>
      </c>
      <c r="W175" s="219"/>
      <c r="X175" s="219" t="s">
        <v>163</v>
      </c>
      <c r="Y175" s="210"/>
      <c r="Z175" s="210"/>
      <c r="AA175" s="210"/>
      <c r="AB175" s="210"/>
      <c r="AC175" s="210"/>
      <c r="AD175" s="210"/>
      <c r="AE175" s="210"/>
      <c r="AF175" s="210"/>
      <c r="AG175" s="210" t="s">
        <v>164</v>
      </c>
      <c r="AH175" s="210"/>
      <c r="AI175" s="210"/>
      <c r="AJ175" s="210"/>
      <c r="AK175" s="210"/>
      <c r="AL175" s="210"/>
      <c r="AM175" s="210"/>
      <c r="AN175" s="210"/>
      <c r="AO175" s="210"/>
      <c r="AP175" s="210"/>
      <c r="AQ175" s="210"/>
      <c r="AR175" s="210"/>
      <c r="AS175" s="210"/>
      <c r="AT175" s="210"/>
      <c r="AU175" s="210"/>
      <c r="AV175" s="210"/>
      <c r="AW175" s="210"/>
      <c r="AX175" s="210"/>
      <c r="AY175" s="210"/>
      <c r="AZ175" s="210"/>
      <c r="BA175" s="210"/>
      <c r="BB175" s="210"/>
      <c r="BC175" s="210"/>
      <c r="BD175" s="210"/>
      <c r="BE175" s="210"/>
      <c r="BF175" s="210"/>
      <c r="BG175" s="210"/>
      <c r="BH175" s="210"/>
    </row>
    <row r="176" spans="1:60" outlineLevel="1" x14ac:dyDescent="0.2">
      <c r="A176" s="217"/>
      <c r="B176" s="218"/>
      <c r="C176" s="241" t="s">
        <v>322</v>
      </c>
      <c r="D176" s="220"/>
      <c r="E176" s="221">
        <v>27.0825</v>
      </c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219"/>
      <c r="U176" s="219"/>
      <c r="V176" s="219"/>
      <c r="W176" s="219"/>
      <c r="X176" s="219"/>
      <c r="Y176" s="210"/>
      <c r="Z176" s="210"/>
      <c r="AA176" s="210"/>
      <c r="AB176" s="210"/>
      <c r="AC176" s="210"/>
      <c r="AD176" s="210"/>
      <c r="AE176" s="210"/>
      <c r="AF176" s="210"/>
      <c r="AG176" s="210" t="s">
        <v>137</v>
      </c>
      <c r="AH176" s="210">
        <v>0</v>
      </c>
      <c r="AI176" s="210"/>
      <c r="AJ176" s="210"/>
      <c r="AK176" s="210"/>
      <c r="AL176" s="210"/>
      <c r="AM176" s="210"/>
      <c r="AN176" s="210"/>
      <c r="AO176" s="210"/>
      <c r="AP176" s="210"/>
      <c r="AQ176" s="210"/>
      <c r="AR176" s="210"/>
      <c r="AS176" s="210"/>
      <c r="AT176" s="210"/>
      <c r="AU176" s="210"/>
      <c r="AV176" s="210"/>
      <c r="AW176" s="210"/>
      <c r="AX176" s="210"/>
      <c r="AY176" s="210"/>
      <c r="AZ176" s="210"/>
      <c r="BA176" s="210"/>
      <c r="BB176" s="210"/>
      <c r="BC176" s="210"/>
      <c r="BD176" s="210"/>
      <c r="BE176" s="210"/>
      <c r="BF176" s="210"/>
      <c r="BG176" s="210"/>
      <c r="BH176" s="210"/>
    </row>
    <row r="177" spans="1:60" outlineLevel="1" x14ac:dyDescent="0.2">
      <c r="A177" s="217"/>
      <c r="B177" s="218"/>
      <c r="C177" s="242"/>
      <c r="D177" s="236"/>
      <c r="E177" s="236"/>
      <c r="F177" s="236"/>
      <c r="G177" s="236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219"/>
      <c r="U177" s="219"/>
      <c r="V177" s="219"/>
      <c r="W177" s="219"/>
      <c r="X177" s="219"/>
      <c r="Y177" s="210"/>
      <c r="Z177" s="210"/>
      <c r="AA177" s="210"/>
      <c r="AB177" s="210"/>
      <c r="AC177" s="210"/>
      <c r="AD177" s="210"/>
      <c r="AE177" s="210"/>
      <c r="AF177" s="210"/>
      <c r="AG177" s="210" t="s">
        <v>139</v>
      </c>
      <c r="AH177" s="210"/>
      <c r="AI177" s="210"/>
      <c r="AJ177" s="210"/>
      <c r="AK177" s="210"/>
      <c r="AL177" s="210"/>
      <c r="AM177" s="210"/>
      <c r="AN177" s="210"/>
      <c r="AO177" s="210"/>
      <c r="AP177" s="210"/>
      <c r="AQ177" s="210"/>
      <c r="AR177" s="210"/>
      <c r="AS177" s="210"/>
      <c r="AT177" s="210"/>
      <c r="AU177" s="210"/>
      <c r="AV177" s="210"/>
      <c r="AW177" s="210"/>
      <c r="AX177" s="210"/>
      <c r="AY177" s="210"/>
      <c r="AZ177" s="210"/>
      <c r="BA177" s="210"/>
      <c r="BB177" s="210"/>
      <c r="BC177" s="210"/>
      <c r="BD177" s="210"/>
      <c r="BE177" s="210"/>
      <c r="BF177" s="210"/>
      <c r="BG177" s="210"/>
      <c r="BH177" s="210"/>
    </row>
    <row r="178" spans="1:60" ht="33.75" outlineLevel="1" x14ac:dyDescent="0.2">
      <c r="A178" s="229">
        <v>42</v>
      </c>
      <c r="B178" s="230" t="s">
        <v>323</v>
      </c>
      <c r="C178" s="240" t="s">
        <v>324</v>
      </c>
      <c r="D178" s="231" t="s">
        <v>271</v>
      </c>
      <c r="E178" s="232">
        <v>4</v>
      </c>
      <c r="F178" s="233"/>
      <c r="G178" s="234">
        <f>ROUND(E178*F178,2)</f>
        <v>0</v>
      </c>
      <c r="H178" s="233"/>
      <c r="I178" s="234">
        <f>ROUND(E178*H178,2)</f>
        <v>0</v>
      </c>
      <c r="J178" s="233"/>
      <c r="K178" s="234">
        <f>ROUND(E178*J178,2)</f>
        <v>0</v>
      </c>
      <c r="L178" s="234">
        <v>21</v>
      </c>
      <c r="M178" s="234">
        <f>G178*(1+L178/100)</f>
        <v>0</v>
      </c>
      <c r="N178" s="234">
        <v>3.0596700000000001</v>
      </c>
      <c r="O178" s="234">
        <f>ROUND(E178*N178,2)</f>
        <v>12.24</v>
      </c>
      <c r="P178" s="234">
        <v>0</v>
      </c>
      <c r="Q178" s="234">
        <f>ROUND(E178*P178,2)</f>
        <v>0</v>
      </c>
      <c r="R178" s="234" t="s">
        <v>264</v>
      </c>
      <c r="S178" s="234" t="s">
        <v>132</v>
      </c>
      <c r="T178" s="235" t="s">
        <v>132</v>
      </c>
      <c r="U178" s="219">
        <v>5.0199999999999996</v>
      </c>
      <c r="V178" s="219">
        <f>ROUND(E178*U178,2)</f>
        <v>20.079999999999998</v>
      </c>
      <c r="W178" s="219"/>
      <c r="X178" s="219" t="s">
        <v>163</v>
      </c>
      <c r="Y178" s="210"/>
      <c r="Z178" s="210"/>
      <c r="AA178" s="210"/>
      <c r="AB178" s="210"/>
      <c r="AC178" s="210"/>
      <c r="AD178" s="210"/>
      <c r="AE178" s="210"/>
      <c r="AF178" s="210"/>
      <c r="AG178" s="210" t="s">
        <v>164</v>
      </c>
      <c r="AH178" s="210"/>
      <c r="AI178" s="210"/>
      <c r="AJ178" s="210"/>
      <c r="AK178" s="210"/>
      <c r="AL178" s="210"/>
      <c r="AM178" s="210"/>
      <c r="AN178" s="210"/>
      <c r="AO178" s="210"/>
      <c r="AP178" s="210"/>
      <c r="AQ178" s="210"/>
      <c r="AR178" s="210"/>
      <c r="AS178" s="210"/>
      <c r="AT178" s="210"/>
      <c r="AU178" s="210"/>
      <c r="AV178" s="210"/>
      <c r="AW178" s="210"/>
      <c r="AX178" s="210"/>
      <c r="AY178" s="210"/>
      <c r="AZ178" s="210"/>
      <c r="BA178" s="210"/>
      <c r="BB178" s="210"/>
      <c r="BC178" s="210"/>
      <c r="BD178" s="210"/>
      <c r="BE178" s="210"/>
      <c r="BF178" s="210"/>
      <c r="BG178" s="210"/>
      <c r="BH178" s="210"/>
    </row>
    <row r="179" spans="1:60" outlineLevel="1" x14ac:dyDescent="0.2">
      <c r="A179" s="217"/>
      <c r="B179" s="218"/>
      <c r="C179" s="250" t="s">
        <v>325</v>
      </c>
      <c r="D179" s="247"/>
      <c r="E179" s="247"/>
      <c r="F179" s="247"/>
      <c r="G179" s="247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219"/>
      <c r="U179" s="219"/>
      <c r="V179" s="219"/>
      <c r="W179" s="219"/>
      <c r="X179" s="219"/>
      <c r="Y179" s="210"/>
      <c r="Z179" s="210"/>
      <c r="AA179" s="210"/>
      <c r="AB179" s="210"/>
      <c r="AC179" s="210"/>
      <c r="AD179" s="210"/>
      <c r="AE179" s="210"/>
      <c r="AF179" s="210"/>
      <c r="AG179" s="210" t="s">
        <v>166</v>
      </c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0"/>
      <c r="AV179" s="210"/>
      <c r="AW179" s="210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</row>
    <row r="180" spans="1:60" outlineLevel="1" x14ac:dyDescent="0.2">
      <c r="A180" s="217"/>
      <c r="B180" s="218"/>
      <c r="C180" s="241" t="s">
        <v>326</v>
      </c>
      <c r="D180" s="220"/>
      <c r="E180" s="221">
        <v>4</v>
      </c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219"/>
      <c r="U180" s="219"/>
      <c r="V180" s="219"/>
      <c r="W180" s="219"/>
      <c r="X180" s="219"/>
      <c r="Y180" s="210"/>
      <c r="Z180" s="210"/>
      <c r="AA180" s="210"/>
      <c r="AB180" s="210"/>
      <c r="AC180" s="210"/>
      <c r="AD180" s="210"/>
      <c r="AE180" s="210"/>
      <c r="AF180" s="210"/>
      <c r="AG180" s="210" t="s">
        <v>137</v>
      </c>
      <c r="AH180" s="210">
        <v>0</v>
      </c>
      <c r="AI180" s="210"/>
      <c r="AJ180" s="210"/>
      <c r="AK180" s="210"/>
      <c r="AL180" s="210"/>
      <c r="AM180" s="210"/>
      <c r="AN180" s="210"/>
      <c r="AO180" s="210"/>
      <c r="AP180" s="210"/>
      <c r="AQ180" s="210"/>
      <c r="AR180" s="210"/>
      <c r="AS180" s="210"/>
      <c r="AT180" s="210"/>
      <c r="AU180" s="210"/>
      <c r="AV180" s="210"/>
      <c r="AW180" s="210"/>
      <c r="AX180" s="210"/>
      <c r="AY180" s="210"/>
      <c r="AZ180" s="210"/>
      <c r="BA180" s="210"/>
      <c r="BB180" s="210"/>
      <c r="BC180" s="210"/>
      <c r="BD180" s="210"/>
      <c r="BE180" s="210"/>
      <c r="BF180" s="210"/>
      <c r="BG180" s="210"/>
      <c r="BH180" s="210"/>
    </row>
    <row r="181" spans="1:60" outlineLevel="1" x14ac:dyDescent="0.2">
      <c r="A181" s="217"/>
      <c r="B181" s="218"/>
      <c r="C181" s="242"/>
      <c r="D181" s="236"/>
      <c r="E181" s="236"/>
      <c r="F181" s="236"/>
      <c r="G181" s="236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219"/>
      <c r="U181" s="219"/>
      <c r="V181" s="219"/>
      <c r="W181" s="219"/>
      <c r="X181" s="219"/>
      <c r="Y181" s="210"/>
      <c r="Z181" s="210"/>
      <c r="AA181" s="210"/>
      <c r="AB181" s="210"/>
      <c r="AC181" s="210"/>
      <c r="AD181" s="210"/>
      <c r="AE181" s="210"/>
      <c r="AF181" s="210"/>
      <c r="AG181" s="210" t="s">
        <v>139</v>
      </c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U181" s="210"/>
      <c r="AV181" s="210"/>
      <c r="AW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</row>
    <row r="182" spans="1:60" outlineLevel="1" x14ac:dyDescent="0.2">
      <c r="A182" s="229">
        <v>43</v>
      </c>
      <c r="B182" s="230" t="s">
        <v>327</v>
      </c>
      <c r="C182" s="240" t="s">
        <v>328</v>
      </c>
      <c r="D182" s="231" t="s">
        <v>271</v>
      </c>
      <c r="E182" s="232">
        <v>3</v>
      </c>
      <c r="F182" s="233"/>
      <c r="G182" s="234">
        <f>ROUND(E182*F182,2)</f>
        <v>0</v>
      </c>
      <c r="H182" s="233"/>
      <c r="I182" s="234">
        <f>ROUND(E182*H182,2)</f>
        <v>0</v>
      </c>
      <c r="J182" s="233"/>
      <c r="K182" s="234">
        <f>ROUND(E182*J182,2)</f>
        <v>0</v>
      </c>
      <c r="L182" s="234">
        <v>21</v>
      </c>
      <c r="M182" s="234">
        <f>G182*(1+L182/100)</f>
        <v>0</v>
      </c>
      <c r="N182" s="234">
        <v>0.32973999999999998</v>
      </c>
      <c r="O182" s="234">
        <f>ROUND(E182*N182,2)</f>
        <v>0.99</v>
      </c>
      <c r="P182" s="234">
        <v>0</v>
      </c>
      <c r="Q182" s="234">
        <f>ROUND(E182*P182,2)</f>
        <v>0</v>
      </c>
      <c r="R182" s="234" t="s">
        <v>162</v>
      </c>
      <c r="S182" s="234" t="s">
        <v>132</v>
      </c>
      <c r="T182" s="235" t="s">
        <v>132</v>
      </c>
      <c r="U182" s="219">
        <v>2.66</v>
      </c>
      <c r="V182" s="219">
        <f>ROUND(E182*U182,2)</f>
        <v>7.98</v>
      </c>
      <c r="W182" s="219"/>
      <c r="X182" s="219" t="s">
        <v>163</v>
      </c>
      <c r="Y182" s="210"/>
      <c r="Z182" s="210"/>
      <c r="AA182" s="210"/>
      <c r="AB182" s="210"/>
      <c r="AC182" s="210"/>
      <c r="AD182" s="210"/>
      <c r="AE182" s="210"/>
      <c r="AF182" s="210"/>
      <c r="AG182" s="210" t="s">
        <v>164</v>
      </c>
      <c r="AH182" s="210"/>
      <c r="AI182" s="210"/>
      <c r="AJ182" s="210"/>
      <c r="AK182" s="210"/>
      <c r="AL182" s="210"/>
      <c r="AM182" s="210"/>
      <c r="AN182" s="210"/>
      <c r="AO182" s="210"/>
      <c r="AP182" s="210"/>
      <c r="AQ182" s="210"/>
      <c r="AR182" s="210"/>
      <c r="AS182" s="210"/>
      <c r="AT182" s="210"/>
      <c r="AU182" s="210"/>
      <c r="AV182" s="210"/>
      <c r="AW182" s="210"/>
      <c r="AX182" s="210"/>
      <c r="AY182" s="210"/>
      <c r="AZ182" s="210"/>
      <c r="BA182" s="210"/>
      <c r="BB182" s="210"/>
      <c r="BC182" s="210"/>
      <c r="BD182" s="210"/>
      <c r="BE182" s="210"/>
      <c r="BF182" s="210"/>
      <c r="BG182" s="210"/>
      <c r="BH182" s="210"/>
    </row>
    <row r="183" spans="1:60" ht="33.75" outlineLevel="1" x14ac:dyDescent="0.2">
      <c r="A183" s="217"/>
      <c r="B183" s="218"/>
      <c r="C183" s="250" t="s">
        <v>329</v>
      </c>
      <c r="D183" s="247"/>
      <c r="E183" s="247"/>
      <c r="F183" s="247"/>
      <c r="G183" s="247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19"/>
      <c r="V183" s="219"/>
      <c r="W183" s="219"/>
      <c r="X183" s="219"/>
      <c r="Y183" s="210"/>
      <c r="Z183" s="210"/>
      <c r="AA183" s="210"/>
      <c r="AB183" s="210"/>
      <c r="AC183" s="210"/>
      <c r="AD183" s="210"/>
      <c r="AE183" s="210"/>
      <c r="AF183" s="210"/>
      <c r="AG183" s="210" t="s">
        <v>166</v>
      </c>
      <c r="AH183" s="210"/>
      <c r="AI183" s="210"/>
      <c r="AJ183" s="210"/>
      <c r="AK183" s="210"/>
      <c r="AL183" s="210"/>
      <c r="AM183" s="210"/>
      <c r="AN183" s="210"/>
      <c r="AO183" s="210"/>
      <c r="AP183" s="210"/>
      <c r="AQ183" s="210"/>
      <c r="AR183" s="210"/>
      <c r="AS183" s="210"/>
      <c r="AT183" s="210"/>
      <c r="AU183" s="210"/>
      <c r="AV183" s="210"/>
      <c r="AW183" s="210"/>
      <c r="AX183" s="210"/>
      <c r="AY183" s="210"/>
      <c r="AZ183" s="210"/>
      <c r="BA183" s="248" t="str">
        <f>C183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83" s="210"/>
      <c r="BC183" s="210"/>
      <c r="BD183" s="210"/>
      <c r="BE183" s="210"/>
      <c r="BF183" s="210"/>
      <c r="BG183" s="210"/>
      <c r="BH183" s="210"/>
    </row>
    <row r="184" spans="1:60" outlineLevel="1" x14ac:dyDescent="0.2">
      <c r="A184" s="217"/>
      <c r="B184" s="218"/>
      <c r="C184" s="241" t="s">
        <v>330</v>
      </c>
      <c r="D184" s="220"/>
      <c r="E184" s="221">
        <v>3</v>
      </c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219"/>
      <c r="U184" s="219"/>
      <c r="V184" s="219"/>
      <c r="W184" s="219"/>
      <c r="X184" s="219"/>
      <c r="Y184" s="210"/>
      <c r="Z184" s="210"/>
      <c r="AA184" s="210"/>
      <c r="AB184" s="210"/>
      <c r="AC184" s="210"/>
      <c r="AD184" s="210"/>
      <c r="AE184" s="210"/>
      <c r="AF184" s="210"/>
      <c r="AG184" s="210" t="s">
        <v>137</v>
      </c>
      <c r="AH184" s="210">
        <v>0</v>
      </c>
      <c r="AI184" s="210"/>
      <c r="AJ184" s="210"/>
      <c r="AK184" s="210"/>
      <c r="AL184" s="210"/>
      <c r="AM184" s="210"/>
      <c r="AN184" s="210"/>
      <c r="AO184" s="210"/>
      <c r="AP184" s="210"/>
      <c r="AQ184" s="210"/>
      <c r="AR184" s="210"/>
      <c r="AS184" s="210"/>
      <c r="AT184" s="210"/>
      <c r="AU184" s="210"/>
      <c r="AV184" s="210"/>
      <c r="AW184" s="210"/>
      <c r="AX184" s="210"/>
      <c r="AY184" s="210"/>
      <c r="AZ184" s="210"/>
      <c r="BA184" s="210"/>
      <c r="BB184" s="210"/>
      <c r="BC184" s="210"/>
      <c r="BD184" s="210"/>
      <c r="BE184" s="210"/>
      <c r="BF184" s="210"/>
      <c r="BG184" s="210"/>
      <c r="BH184" s="210"/>
    </row>
    <row r="185" spans="1:60" outlineLevel="1" x14ac:dyDescent="0.2">
      <c r="A185" s="217"/>
      <c r="B185" s="218"/>
      <c r="C185" s="242"/>
      <c r="D185" s="236"/>
      <c r="E185" s="236"/>
      <c r="F185" s="236"/>
      <c r="G185" s="236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19"/>
      <c r="V185" s="219"/>
      <c r="W185" s="219"/>
      <c r="X185" s="219"/>
      <c r="Y185" s="210"/>
      <c r="Z185" s="210"/>
      <c r="AA185" s="210"/>
      <c r="AB185" s="210"/>
      <c r="AC185" s="210"/>
      <c r="AD185" s="210"/>
      <c r="AE185" s="210"/>
      <c r="AF185" s="210"/>
      <c r="AG185" s="210" t="s">
        <v>139</v>
      </c>
      <c r="AH185" s="210"/>
      <c r="AI185" s="210"/>
      <c r="AJ185" s="210"/>
      <c r="AK185" s="210"/>
      <c r="AL185" s="210"/>
      <c r="AM185" s="210"/>
      <c r="AN185" s="210"/>
      <c r="AO185" s="210"/>
      <c r="AP185" s="210"/>
      <c r="AQ185" s="210"/>
      <c r="AR185" s="210"/>
      <c r="AS185" s="210"/>
      <c r="AT185" s="210"/>
      <c r="AU185" s="210"/>
      <c r="AV185" s="210"/>
      <c r="AW185" s="210"/>
      <c r="AX185" s="210"/>
      <c r="AY185" s="210"/>
      <c r="AZ185" s="210"/>
      <c r="BA185" s="210"/>
      <c r="BB185" s="210"/>
      <c r="BC185" s="210"/>
      <c r="BD185" s="210"/>
      <c r="BE185" s="210"/>
      <c r="BF185" s="210"/>
      <c r="BG185" s="210"/>
      <c r="BH185" s="210"/>
    </row>
    <row r="186" spans="1:60" outlineLevel="1" x14ac:dyDescent="0.2">
      <c r="A186" s="229">
        <v>44</v>
      </c>
      <c r="B186" s="230" t="s">
        <v>331</v>
      </c>
      <c r="C186" s="240" t="s">
        <v>332</v>
      </c>
      <c r="D186" s="231" t="s">
        <v>271</v>
      </c>
      <c r="E186" s="232">
        <v>5</v>
      </c>
      <c r="F186" s="233"/>
      <c r="G186" s="234">
        <f>ROUND(E186*F186,2)</f>
        <v>0</v>
      </c>
      <c r="H186" s="233"/>
      <c r="I186" s="234">
        <f>ROUND(E186*H186,2)</f>
        <v>0</v>
      </c>
      <c r="J186" s="233"/>
      <c r="K186" s="234">
        <f>ROUND(E186*J186,2)</f>
        <v>0</v>
      </c>
      <c r="L186" s="234">
        <v>21</v>
      </c>
      <c r="M186" s="234">
        <f>G186*(1+L186/100)</f>
        <v>0</v>
      </c>
      <c r="N186" s="234">
        <v>0.26469999999999999</v>
      </c>
      <c r="O186" s="234">
        <f>ROUND(E186*N186,2)</f>
        <v>1.32</v>
      </c>
      <c r="P186" s="234">
        <v>0</v>
      </c>
      <c r="Q186" s="234">
        <f>ROUND(E186*P186,2)</f>
        <v>0</v>
      </c>
      <c r="R186" s="234" t="s">
        <v>162</v>
      </c>
      <c r="S186" s="234" t="s">
        <v>132</v>
      </c>
      <c r="T186" s="235" t="s">
        <v>132</v>
      </c>
      <c r="U186" s="219">
        <v>1.55</v>
      </c>
      <c r="V186" s="219">
        <f>ROUND(E186*U186,2)</f>
        <v>7.75</v>
      </c>
      <c r="W186" s="219"/>
      <c r="X186" s="219" t="s">
        <v>163</v>
      </c>
      <c r="Y186" s="210"/>
      <c r="Z186" s="210"/>
      <c r="AA186" s="210"/>
      <c r="AB186" s="210"/>
      <c r="AC186" s="210"/>
      <c r="AD186" s="210"/>
      <c r="AE186" s="210"/>
      <c r="AF186" s="210"/>
      <c r="AG186" s="210" t="s">
        <v>164</v>
      </c>
      <c r="AH186" s="210"/>
      <c r="AI186" s="210"/>
      <c r="AJ186" s="210"/>
      <c r="AK186" s="210"/>
      <c r="AL186" s="210"/>
      <c r="AM186" s="210"/>
      <c r="AN186" s="210"/>
      <c r="AO186" s="210"/>
      <c r="AP186" s="210"/>
      <c r="AQ186" s="210"/>
      <c r="AR186" s="210"/>
      <c r="AS186" s="210"/>
      <c r="AT186" s="210"/>
      <c r="AU186" s="210"/>
      <c r="AV186" s="210"/>
      <c r="AW186" s="210"/>
      <c r="AX186" s="210"/>
      <c r="AY186" s="210"/>
      <c r="AZ186" s="210"/>
      <c r="BA186" s="210"/>
      <c r="BB186" s="210"/>
      <c r="BC186" s="210"/>
      <c r="BD186" s="210"/>
      <c r="BE186" s="210"/>
      <c r="BF186" s="210"/>
      <c r="BG186" s="210"/>
      <c r="BH186" s="210"/>
    </row>
    <row r="187" spans="1:60" ht="33.75" outlineLevel="1" x14ac:dyDescent="0.2">
      <c r="A187" s="217"/>
      <c r="B187" s="218"/>
      <c r="C187" s="250" t="s">
        <v>329</v>
      </c>
      <c r="D187" s="247"/>
      <c r="E187" s="247"/>
      <c r="F187" s="247"/>
      <c r="G187" s="247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19"/>
      <c r="V187" s="219"/>
      <c r="W187" s="219"/>
      <c r="X187" s="219"/>
      <c r="Y187" s="210"/>
      <c r="Z187" s="210"/>
      <c r="AA187" s="210"/>
      <c r="AB187" s="210"/>
      <c r="AC187" s="210"/>
      <c r="AD187" s="210"/>
      <c r="AE187" s="210"/>
      <c r="AF187" s="210"/>
      <c r="AG187" s="210" t="s">
        <v>166</v>
      </c>
      <c r="AH187" s="210"/>
      <c r="AI187" s="210"/>
      <c r="AJ187" s="210"/>
      <c r="AK187" s="210"/>
      <c r="AL187" s="210"/>
      <c r="AM187" s="210"/>
      <c r="AN187" s="210"/>
      <c r="AO187" s="210"/>
      <c r="AP187" s="210"/>
      <c r="AQ187" s="210"/>
      <c r="AR187" s="210"/>
      <c r="AS187" s="210"/>
      <c r="AT187" s="210"/>
      <c r="AU187" s="210"/>
      <c r="AV187" s="210"/>
      <c r="AW187" s="210"/>
      <c r="AX187" s="210"/>
      <c r="AY187" s="210"/>
      <c r="AZ187" s="210"/>
      <c r="BA187" s="248" t="str">
        <f>C187</f>
        <v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hydrantu, úpravy a doplnění krytu popř. podkladu vozovky v místě provedené výškové úpravy,</v>
      </c>
      <c r="BB187" s="210"/>
      <c r="BC187" s="210"/>
      <c r="BD187" s="210"/>
      <c r="BE187" s="210"/>
      <c r="BF187" s="210"/>
      <c r="BG187" s="210"/>
      <c r="BH187" s="210"/>
    </row>
    <row r="188" spans="1:60" outlineLevel="1" x14ac:dyDescent="0.2">
      <c r="A188" s="217"/>
      <c r="B188" s="218"/>
      <c r="C188" s="241" t="s">
        <v>333</v>
      </c>
      <c r="D188" s="220"/>
      <c r="E188" s="221">
        <v>5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19"/>
      <c r="V188" s="219"/>
      <c r="W188" s="219"/>
      <c r="X188" s="219"/>
      <c r="Y188" s="210"/>
      <c r="Z188" s="210"/>
      <c r="AA188" s="210"/>
      <c r="AB188" s="210"/>
      <c r="AC188" s="210"/>
      <c r="AD188" s="210"/>
      <c r="AE188" s="210"/>
      <c r="AF188" s="210"/>
      <c r="AG188" s="210" t="s">
        <v>137</v>
      </c>
      <c r="AH188" s="210">
        <v>0</v>
      </c>
      <c r="AI188" s="210"/>
      <c r="AJ188" s="210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10"/>
      <c r="AU188" s="210"/>
      <c r="AV188" s="210"/>
      <c r="AW188" s="210"/>
      <c r="AX188" s="210"/>
      <c r="AY188" s="210"/>
      <c r="AZ188" s="210"/>
      <c r="BA188" s="210"/>
      <c r="BB188" s="210"/>
      <c r="BC188" s="210"/>
      <c r="BD188" s="210"/>
      <c r="BE188" s="210"/>
      <c r="BF188" s="210"/>
      <c r="BG188" s="210"/>
      <c r="BH188" s="210"/>
    </row>
    <row r="189" spans="1:60" outlineLevel="1" x14ac:dyDescent="0.2">
      <c r="A189" s="217"/>
      <c r="B189" s="218"/>
      <c r="C189" s="242"/>
      <c r="D189" s="236"/>
      <c r="E189" s="236"/>
      <c r="F189" s="236"/>
      <c r="G189" s="236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19"/>
      <c r="V189" s="219"/>
      <c r="W189" s="219"/>
      <c r="X189" s="219"/>
      <c r="Y189" s="210"/>
      <c r="Z189" s="210"/>
      <c r="AA189" s="210"/>
      <c r="AB189" s="210"/>
      <c r="AC189" s="210"/>
      <c r="AD189" s="210"/>
      <c r="AE189" s="210"/>
      <c r="AF189" s="210"/>
      <c r="AG189" s="210" t="s">
        <v>139</v>
      </c>
      <c r="AH189" s="210"/>
      <c r="AI189" s="210"/>
      <c r="AJ189" s="210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0"/>
      <c r="AU189" s="210"/>
      <c r="AV189" s="210"/>
      <c r="AW189" s="210"/>
      <c r="AX189" s="210"/>
      <c r="AY189" s="210"/>
      <c r="AZ189" s="210"/>
      <c r="BA189" s="210"/>
      <c r="BB189" s="210"/>
      <c r="BC189" s="210"/>
      <c r="BD189" s="210"/>
      <c r="BE189" s="210"/>
      <c r="BF189" s="210"/>
      <c r="BG189" s="210"/>
      <c r="BH189" s="210"/>
    </row>
    <row r="190" spans="1:60" ht="22.5" outlineLevel="1" x14ac:dyDescent="0.2">
      <c r="A190" s="229">
        <v>45</v>
      </c>
      <c r="B190" s="230" t="s">
        <v>334</v>
      </c>
      <c r="C190" s="240" t="s">
        <v>335</v>
      </c>
      <c r="D190" s="231" t="s">
        <v>271</v>
      </c>
      <c r="E190" s="232">
        <v>3</v>
      </c>
      <c r="F190" s="233"/>
      <c r="G190" s="234">
        <f>ROUND(E190*F190,2)</f>
        <v>0</v>
      </c>
      <c r="H190" s="233"/>
      <c r="I190" s="234">
        <f>ROUND(E190*H190,2)</f>
        <v>0</v>
      </c>
      <c r="J190" s="233"/>
      <c r="K190" s="234">
        <f>ROUND(E190*J190,2)</f>
        <v>0</v>
      </c>
      <c r="L190" s="234">
        <v>21</v>
      </c>
      <c r="M190" s="234">
        <f>G190*(1+L190/100)</f>
        <v>0</v>
      </c>
      <c r="N190" s="234">
        <v>0.16502</v>
      </c>
      <c r="O190" s="234">
        <f>ROUND(E190*N190,2)</f>
        <v>0.5</v>
      </c>
      <c r="P190" s="234">
        <v>0</v>
      </c>
      <c r="Q190" s="234">
        <f>ROUND(E190*P190,2)</f>
        <v>0</v>
      </c>
      <c r="R190" s="234" t="s">
        <v>264</v>
      </c>
      <c r="S190" s="234" t="s">
        <v>132</v>
      </c>
      <c r="T190" s="235" t="s">
        <v>132</v>
      </c>
      <c r="U190" s="219">
        <v>1.31</v>
      </c>
      <c r="V190" s="219">
        <f>ROUND(E190*U190,2)</f>
        <v>3.93</v>
      </c>
      <c r="W190" s="219"/>
      <c r="X190" s="219" t="s">
        <v>163</v>
      </c>
      <c r="Y190" s="210"/>
      <c r="Z190" s="210"/>
      <c r="AA190" s="210"/>
      <c r="AB190" s="210"/>
      <c r="AC190" s="210"/>
      <c r="AD190" s="210"/>
      <c r="AE190" s="210"/>
      <c r="AF190" s="210"/>
      <c r="AG190" s="210" t="s">
        <v>164</v>
      </c>
      <c r="AH190" s="210"/>
      <c r="AI190" s="210"/>
      <c r="AJ190" s="210"/>
      <c r="AK190" s="210"/>
      <c r="AL190" s="210"/>
      <c r="AM190" s="210"/>
      <c r="AN190" s="210"/>
      <c r="AO190" s="210"/>
      <c r="AP190" s="210"/>
      <c r="AQ190" s="210"/>
      <c r="AR190" s="210"/>
      <c r="AS190" s="210"/>
      <c r="AT190" s="210"/>
      <c r="AU190" s="210"/>
      <c r="AV190" s="210"/>
      <c r="AW190" s="210"/>
      <c r="AX190" s="210"/>
      <c r="AY190" s="210"/>
      <c r="AZ190" s="210"/>
      <c r="BA190" s="210"/>
      <c r="BB190" s="210"/>
      <c r="BC190" s="210"/>
      <c r="BD190" s="210"/>
      <c r="BE190" s="210"/>
      <c r="BF190" s="210"/>
      <c r="BG190" s="210"/>
      <c r="BH190" s="210"/>
    </row>
    <row r="191" spans="1:60" outlineLevel="1" x14ac:dyDescent="0.2">
      <c r="A191" s="217"/>
      <c r="B191" s="218"/>
      <c r="C191" s="241" t="s">
        <v>336</v>
      </c>
      <c r="D191" s="220"/>
      <c r="E191" s="221">
        <v>3</v>
      </c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19"/>
      <c r="V191" s="219"/>
      <c r="W191" s="219"/>
      <c r="X191" s="219"/>
      <c r="Y191" s="210"/>
      <c r="Z191" s="210"/>
      <c r="AA191" s="210"/>
      <c r="AB191" s="210"/>
      <c r="AC191" s="210"/>
      <c r="AD191" s="210"/>
      <c r="AE191" s="210"/>
      <c r="AF191" s="210"/>
      <c r="AG191" s="210" t="s">
        <v>137</v>
      </c>
      <c r="AH191" s="210">
        <v>0</v>
      </c>
      <c r="AI191" s="210"/>
      <c r="AJ191" s="210"/>
      <c r="AK191" s="210"/>
      <c r="AL191" s="210"/>
      <c r="AM191" s="210"/>
      <c r="AN191" s="210"/>
      <c r="AO191" s="210"/>
      <c r="AP191" s="210"/>
      <c r="AQ191" s="210"/>
      <c r="AR191" s="210"/>
      <c r="AS191" s="210"/>
      <c r="AT191" s="210"/>
      <c r="AU191" s="210"/>
      <c r="AV191" s="210"/>
      <c r="AW191" s="210"/>
      <c r="AX191" s="210"/>
      <c r="AY191" s="210"/>
      <c r="AZ191" s="210"/>
      <c r="BA191" s="210"/>
      <c r="BB191" s="210"/>
      <c r="BC191" s="210"/>
      <c r="BD191" s="210"/>
      <c r="BE191" s="210"/>
      <c r="BF191" s="210"/>
      <c r="BG191" s="210"/>
      <c r="BH191" s="210"/>
    </row>
    <row r="192" spans="1:60" outlineLevel="1" x14ac:dyDescent="0.2">
      <c r="A192" s="217"/>
      <c r="B192" s="218"/>
      <c r="C192" s="242"/>
      <c r="D192" s="236"/>
      <c r="E192" s="236"/>
      <c r="F192" s="236"/>
      <c r="G192" s="236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19"/>
      <c r="V192" s="219"/>
      <c r="W192" s="219"/>
      <c r="X192" s="219"/>
      <c r="Y192" s="210"/>
      <c r="Z192" s="210"/>
      <c r="AA192" s="210"/>
      <c r="AB192" s="210"/>
      <c r="AC192" s="210"/>
      <c r="AD192" s="210"/>
      <c r="AE192" s="210"/>
      <c r="AF192" s="210"/>
      <c r="AG192" s="210" t="s">
        <v>139</v>
      </c>
      <c r="AH192" s="210"/>
      <c r="AI192" s="210"/>
      <c r="AJ192" s="210"/>
      <c r="AK192" s="210"/>
      <c r="AL192" s="210"/>
      <c r="AM192" s="210"/>
      <c r="AN192" s="210"/>
      <c r="AO192" s="210"/>
      <c r="AP192" s="210"/>
      <c r="AQ192" s="210"/>
      <c r="AR192" s="210"/>
      <c r="AS192" s="210"/>
      <c r="AT192" s="210"/>
      <c r="AU192" s="210"/>
      <c r="AV192" s="210"/>
      <c r="AW192" s="210"/>
      <c r="AX192" s="210"/>
      <c r="AY192" s="210"/>
      <c r="AZ192" s="210"/>
      <c r="BA192" s="210"/>
      <c r="BB192" s="210"/>
      <c r="BC192" s="210"/>
      <c r="BD192" s="210"/>
      <c r="BE192" s="210"/>
      <c r="BF192" s="210"/>
      <c r="BG192" s="210"/>
      <c r="BH192" s="210"/>
    </row>
    <row r="193" spans="1:60" ht="22.5" outlineLevel="1" x14ac:dyDescent="0.2">
      <c r="A193" s="229">
        <v>46</v>
      </c>
      <c r="B193" s="230" t="s">
        <v>337</v>
      </c>
      <c r="C193" s="240" t="s">
        <v>338</v>
      </c>
      <c r="D193" s="231" t="s">
        <v>271</v>
      </c>
      <c r="E193" s="232">
        <v>4</v>
      </c>
      <c r="F193" s="233"/>
      <c r="G193" s="234">
        <f>ROUND(E193*F193,2)</f>
        <v>0</v>
      </c>
      <c r="H193" s="233"/>
      <c r="I193" s="234">
        <f>ROUND(E193*H193,2)</f>
        <v>0</v>
      </c>
      <c r="J193" s="233"/>
      <c r="K193" s="234">
        <f>ROUND(E193*J193,2)</f>
        <v>0</v>
      </c>
      <c r="L193" s="234">
        <v>21</v>
      </c>
      <c r="M193" s="234">
        <f>G193*(1+L193/100)</f>
        <v>0</v>
      </c>
      <c r="N193" s="234">
        <v>0.11436</v>
      </c>
      <c r="O193" s="234">
        <f>ROUND(E193*N193,2)</f>
        <v>0.46</v>
      </c>
      <c r="P193" s="234">
        <v>0</v>
      </c>
      <c r="Q193" s="234">
        <f>ROUND(E193*P193,2)</f>
        <v>0</v>
      </c>
      <c r="R193" s="234" t="s">
        <v>264</v>
      </c>
      <c r="S193" s="234" t="s">
        <v>132</v>
      </c>
      <c r="T193" s="235" t="s">
        <v>132</v>
      </c>
      <c r="U193" s="219">
        <v>1.69</v>
      </c>
      <c r="V193" s="219">
        <f>ROUND(E193*U193,2)</f>
        <v>6.76</v>
      </c>
      <c r="W193" s="219"/>
      <c r="X193" s="219" t="s">
        <v>163</v>
      </c>
      <c r="Y193" s="210"/>
      <c r="Z193" s="210"/>
      <c r="AA193" s="210"/>
      <c r="AB193" s="210"/>
      <c r="AC193" s="210"/>
      <c r="AD193" s="210"/>
      <c r="AE193" s="210"/>
      <c r="AF193" s="210"/>
      <c r="AG193" s="210" t="s">
        <v>164</v>
      </c>
      <c r="AH193" s="210"/>
      <c r="AI193" s="210"/>
      <c r="AJ193" s="210"/>
      <c r="AK193" s="210"/>
      <c r="AL193" s="210"/>
      <c r="AM193" s="210"/>
      <c r="AN193" s="210"/>
      <c r="AO193" s="210"/>
      <c r="AP193" s="210"/>
      <c r="AQ193" s="210"/>
      <c r="AR193" s="210"/>
      <c r="AS193" s="210"/>
      <c r="AT193" s="210"/>
      <c r="AU193" s="210"/>
      <c r="AV193" s="210"/>
      <c r="AW193" s="210"/>
      <c r="AX193" s="210"/>
      <c r="AY193" s="210"/>
      <c r="AZ193" s="210"/>
      <c r="BA193" s="210"/>
      <c r="BB193" s="210"/>
      <c r="BC193" s="210"/>
      <c r="BD193" s="210"/>
      <c r="BE193" s="210"/>
      <c r="BF193" s="210"/>
      <c r="BG193" s="210"/>
      <c r="BH193" s="210"/>
    </row>
    <row r="194" spans="1:60" outlineLevel="1" x14ac:dyDescent="0.2">
      <c r="A194" s="217"/>
      <c r="B194" s="218"/>
      <c r="C194" s="250" t="s">
        <v>339</v>
      </c>
      <c r="D194" s="247"/>
      <c r="E194" s="247"/>
      <c r="F194" s="247"/>
      <c r="G194" s="247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19"/>
      <c r="V194" s="219"/>
      <c r="W194" s="219"/>
      <c r="X194" s="219"/>
      <c r="Y194" s="210"/>
      <c r="Z194" s="210"/>
      <c r="AA194" s="210"/>
      <c r="AB194" s="210"/>
      <c r="AC194" s="210"/>
      <c r="AD194" s="210"/>
      <c r="AE194" s="210"/>
      <c r="AF194" s="210"/>
      <c r="AG194" s="210" t="s">
        <v>166</v>
      </c>
      <c r="AH194" s="210"/>
      <c r="AI194" s="210"/>
      <c r="AJ194" s="210"/>
      <c r="AK194" s="210"/>
      <c r="AL194" s="210"/>
      <c r="AM194" s="210"/>
      <c r="AN194" s="210"/>
      <c r="AO194" s="210"/>
      <c r="AP194" s="210"/>
      <c r="AQ194" s="210"/>
      <c r="AR194" s="210"/>
      <c r="AS194" s="210"/>
      <c r="AT194" s="210"/>
      <c r="AU194" s="210"/>
      <c r="AV194" s="210"/>
      <c r="AW194" s="210"/>
      <c r="AX194" s="210"/>
      <c r="AY194" s="210"/>
      <c r="AZ194" s="210"/>
      <c r="BA194" s="210"/>
      <c r="BB194" s="210"/>
      <c r="BC194" s="210"/>
      <c r="BD194" s="210"/>
      <c r="BE194" s="210"/>
      <c r="BF194" s="210"/>
      <c r="BG194" s="210"/>
      <c r="BH194" s="210"/>
    </row>
    <row r="195" spans="1:60" outlineLevel="1" x14ac:dyDescent="0.2">
      <c r="A195" s="217"/>
      <c r="B195" s="218"/>
      <c r="C195" s="241" t="s">
        <v>340</v>
      </c>
      <c r="D195" s="220"/>
      <c r="E195" s="221">
        <v>4</v>
      </c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19"/>
      <c r="V195" s="219"/>
      <c r="W195" s="219"/>
      <c r="X195" s="219"/>
      <c r="Y195" s="210"/>
      <c r="Z195" s="210"/>
      <c r="AA195" s="210"/>
      <c r="AB195" s="210"/>
      <c r="AC195" s="210"/>
      <c r="AD195" s="210"/>
      <c r="AE195" s="210"/>
      <c r="AF195" s="210"/>
      <c r="AG195" s="210" t="s">
        <v>137</v>
      </c>
      <c r="AH195" s="210">
        <v>0</v>
      </c>
      <c r="AI195" s="210"/>
      <c r="AJ195" s="210"/>
      <c r="AK195" s="210"/>
      <c r="AL195" s="210"/>
      <c r="AM195" s="210"/>
      <c r="AN195" s="210"/>
      <c r="AO195" s="210"/>
      <c r="AP195" s="210"/>
      <c r="AQ195" s="210"/>
      <c r="AR195" s="210"/>
      <c r="AS195" s="210"/>
      <c r="AT195" s="210"/>
      <c r="AU195" s="210"/>
      <c r="AV195" s="210"/>
      <c r="AW195" s="210"/>
      <c r="AX195" s="210"/>
      <c r="AY195" s="210"/>
      <c r="AZ195" s="210"/>
      <c r="BA195" s="210"/>
      <c r="BB195" s="210"/>
      <c r="BC195" s="210"/>
      <c r="BD195" s="210"/>
      <c r="BE195" s="210"/>
      <c r="BF195" s="210"/>
      <c r="BG195" s="210"/>
      <c r="BH195" s="210"/>
    </row>
    <row r="196" spans="1:60" outlineLevel="1" x14ac:dyDescent="0.2">
      <c r="A196" s="217"/>
      <c r="B196" s="218"/>
      <c r="C196" s="242"/>
      <c r="D196" s="236"/>
      <c r="E196" s="236"/>
      <c r="F196" s="236"/>
      <c r="G196" s="236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219"/>
      <c r="U196" s="219"/>
      <c r="V196" s="219"/>
      <c r="W196" s="219"/>
      <c r="X196" s="219"/>
      <c r="Y196" s="210"/>
      <c r="Z196" s="210"/>
      <c r="AA196" s="210"/>
      <c r="AB196" s="210"/>
      <c r="AC196" s="210"/>
      <c r="AD196" s="210"/>
      <c r="AE196" s="210"/>
      <c r="AF196" s="210"/>
      <c r="AG196" s="210" t="s">
        <v>139</v>
      </c>
      <c r="AH196" s="210"/>
      <c r="AI196" s="210"/>
      <c r="AJ196" s="210"/>
      <c r="AK196" s="210"/>
      <c r="AL196" s="210"/>
      <c r="AM196" s="210"/>
      <c r="AN196" s="210"/>
      <c r="AO196" s="210"/>
      <c r="AP196" s="210"/>
      <c r="AQ196" s="210"/>
      <c r="AR196" s="210"/>
      <c r="AS196" s="210"/>
      <c r="AT196" s="210"/>
      <c r="AU196" s="210"/>
      <c r="AV196" s="210"/>
      <c r="AW196" s="210"/>
      <c r="AX196" s="210"/>
      <c r="AY196" s="210"/>
      <c r="AZ196" s="210"/>
      <c r="BA196" s="210"/>
      <c r="BB196" s="210"/>
      <c r="BC196" s="210"/>
      <c r="BD196" s="210"/>
      <c r="BE196" s="210"/>
      <c r="BF196" s="210"/>
      <c r="BG196" s="210"/>
      <c r="BH196" s="210"/>
    </row>
    <row r="197" spans="1:60" ht="22.5" outlineLevel="1" x14ac:dyDescent="0.2">
      <c r="A197" s="229">
        <v>47</v>
      </c>
      <c r="B197" s="230" t="s">
        <v>341</v>
      </c>
      <c r="C197" s="240" t="s">
        <v>342</v>
      </c>
      <c r="D197" s="231" t="s">
        <v>271</v>
      </c>
      <c r="E197" s="232">
        <v>6</v>
      </c>
      <c r="F197" s="233"/>
      <c r="G197" s="234">
        <f>ROUND(E197*F197,2)</f>
        <v>0</v>
      </c>
      <c r="H197" s="233"/>
      <c r="I197" s="234">
        <f>ROUND(E197*H197,2)</f>
        <v>0</v>
      </c>
      <c r="J197" s="233"/>
      <c r="K197" s="234">
        <f>ROUND(E197*J197,2)</f>
        <v>0</v>
      </c>
      <c r="L197" s="234">
        <v>21</v>
      </c>
      <c r="M197" s="234">
        <f>G197*(1+L197/100)</f>
        <v>0</v>
      </c>
      <c r="N197" s="234">
        <v>1.32E-2</v>
      </c>
      <c r="O197" s="234">
        <f>ROUND(E197*N197,2)</f>
        <v>0.08</v>
      </c>
      <c r="P197" s="234">
        <v>0</v>
      </c>
      <c r="Q197" s="234">
        <f>ROUND(E197*P197,2)</f>
        <v>0</v>
      </c>
      <c r="R197" s="234" t="s">
        <v>264</v>
      </c>
      <c r="S197" s="234" t="s">
        <v>132</v>
      </c>
      <c r="T197" s="235" t="s">
        <v>132</v>
      </c>
      <c r="U197" s="219">
        <v>0.18</v>
      </c>
      <c r="V197" s="219">
        <f>ROUND(E197*U197,2)</f>
        <v>1.08</v>
      </c>
      <c r="W197" s="219"/>
      <c r="X197" s="219" t="s">
        <v>163</v>
      </c>
      <c r="Y197" s="210"/>
      <c r="Z197" s="210"/>
      <c r="AA197" s="210"/>
      <c r="AB197" s="210"/>
      <c r="AC197" s="210"/>
      <c r="AD197" s="210"/>
      <c r="AE197" s="210"/>
      <c r="AF197" s="210"/>
      <c r="AG197" s="210" t="s">
        <v>164</v>
      </c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</row>
    <row r="198" spans="1:60" outlineLevel="1" x14ac:dyDescent="0.2">
      <c r="A198" s="217"/>
      <c r="B198" s="218"/>
      <c r="C198" s="241" t="s">
        <v>343</v>
      </c>
      <c r="D198" s="220"/>
      <c r="E198" s="221">
        <v>6</v>
      </c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219"/>
      <c r="U198" s="219"/>
      <c r="V198" s="219"/>
      <c r="W198" s="219"/>
      <c r="X198" s="219"/>
      <c r="Y198" s="210"/>
      <c r="Z198" s="210"/>
      <c r="AA198" s="210"/>
      <c r="AB198" s="210"/>
      <c r="AC198" s="210"/>
      <c r="AD198" s="210"/>
      <c r="AE198" s="210"/>
      <c r="AF198" s="210"/>
      <c r="AG198" s="210" t="s">
        <v>137</v>
      </c>
      <c r="AH198" s="210">
        <v>0</v>
      </c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</row>
    <row r="199" spans="1:60" outlineLevel="1" x14ac:dyDescent="0.2">
      <c r="A199" s="217"/>
      <c r="B199" s="218"/>
      <c r="C199" s="242"/>
      <c r="D199" s="236"/>
      <c r="E199" s="236"/>
      <c r="F199" s="236"/>
      <c r="G199" s="236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219"/>
      <c r="U199" s="219"/>
      <c r="V199" s="219"/>
      <c r="W199" s="219"/>
      <c r="X199" s="219"/>
      <c r="Y199" s="210"/>
      <c r="Z199" s="210"/>
      <c r="AA199" s="210"/>
      <c r="AB199" s="210"/>
      <c r="AC199" s="210"/>
      <c r="AD199" s="210"/>
      <c r="AE199" s="210"/>
      <c r="AF199" s="210"/>
      <c r="AG199" s="210" t="s">
        <v>139</v>
      </c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</row>
    <row r="200" spans="1:60" ht="22.5" outlineLevel="1" x14ac:dyDescent="0.2">
      <c r="A200" s="229">
        <v>48</v>
      </c>
      <c r="B200" s="230" t="s">
        <v>344</v>
      </c>
      <c r="C200" s="240" t="s">
        <v>345</v>
      </c>
      <c r="D200" s="231" t="s">
        <v>271</v>
      </c>
      <c r="E200" s="232">
        <v>6.18</v>
      </c>
      <c r="F200" s="233"/>
      <c r="G200" s="234">
        <f>ROUND(E200*F200,2)</f>
        <v>0</v>
      </c>
      <c r="H200" s="233"/>
      <c r="I200" s="234">
        <f>ROUND(E200*H200,2)</f>
        <v>0</v>
      </c>
      <c r="J200" s="233"/>
      <c r="K200" s="234">
        <f>ROUND(E200*J200,2)</f>
        <v>0</v>
      </c>
      <c r="L200" s="234">
        <v>21</v>
      </c>
      <c r="M200" s="234">
        <f>G200*(1+L200/100)</f>
        <v>0</v>
      </c>
      <c r="N200" s="234">
        <v>3.2100000000000002E-3</v>
      </c>
      <c r="O200" s="234">
        <f>ROUND(E200*N200,2)</f>
        <v>0.02</v>
      </c>
      <c r="P200" s="234">
        <v>0</v>
      </c>
      <c r="Q200" s="234">
        <f>ROUND(E200*P200,2)</f>
        <v>0</v>
      </c>
      <c r="R200" s="234" t="s">
        <v>247</v>
      </c>
      <c r="S200" s="234" t="s">
        <v>132</v>
      </c>
      <c r="T200" s="235" t="s">
        <v>132</v>
      </c>
      <c r="U200" s="219">
        <v>0</v>
      </c>
      <c r="V200" s="219">
        <f>ROUND(E200*U200,2)</f>
        <v>0</v>
      </c>
      <c r="W200" s="219"/>
      <c r="X200" s="219" t="s">
        <v>248</v>
      </c>
      <c r="Y200" s="210"/>
      <c r="Z200" s="210"/>
      <c r="AA200" s="210"/>
      <c r="AB200" s="210"/>
      <c r="AC200" s="210"/>
      <c r="AD200" s="210"/>
      <c r="AE200" s="210"/>
      <c r="AF200" s="210"/>
      <c r="AG200" s="210" t="s">
        <v>249</v>
      </c>
      <c r="AH200" s="210"/>
      <c r="AI200" s="210"/>
      <c r="AJ200" s="210"/>
      <c r="AK200" s="210"/>
      <c r="AL200" s="210"/>
      <c r="AM200" s="210"/>
      <c r="AN200" s="210"/>
      <c r="AO200" s="210"/>
      <c r="AP200" s="210"/>
      <c r="AQ200" s="210"/>
      <c r="AR200" s="210"/>
      <c r="AS200" s="210"/>
      <c r="AT200" s="210"/>
      <c r="AU200" s="210"/>
      <c r="AV200" s="210"/>
      <c r="AW200" s="210"/>
      <c r="AX200" s="210"/>
      <c r="AY200" s="210"/>
      <c r="AZ200" s="210"/>
      <c r="BA200" s="210"/>
      <c r="BB200" s="210"/>
      <c r="BC200" s="210"/>
      <c r="BD200" s="210"/>
      <c r="BE200" s="210"/>
      <c r="BF200" s="210"/>
      <c r="BG200" s="210"/>
      <c r="BH200" s="210"/>
    </row>
    <row r="201" spans="1:60" outlineLevel="1" x14ac:dyDescent="0.2">
      <c r="A201" s="217"/>
      <c r="B201" s="218"/>
      <c r="C201" s="241" t="s">
        <v>346</v>
      </c>
      <c r="D201" s="220"/>
      <c r="E201" s="221">
        <v>6.18</v>
      </c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219"/>
      <c r="U201" s="219"/>
      <c r="V201" s="219"/>
      <c r="W201" s="219"/>
      <c r="X201" s="219"/>
      <c r="Y201" s="210"/>
      <c r="Z201" s="210"/>
      <c r="AA201" s="210"/>
      <c r="AB201" s="210"/>
      <c r="AC201" s="210"/>
      <c r="AD201" s="210"/>
      <c r="AE201" s="210"/>
      <c r="AF201" s="210"/>
      <c r="AG201" s="210" t="s">
        <v>137</v>
      </c>
      <c r="AH201" s="210">
        <v>0</v>
      </c>
      <c r="AI201" s="210"/>
      <c r="AJ201" s="210"/>
      <c r="AK201" s="210"/>
      <c r="AL201" s="210"/>
      <c r="AM201" s="210"/>
      <c r="AN201" s="210"/>
      <c r="AO201" s="210"/>
      <c r="AP201" s="210"/>
      <c r="AQ201" s="210"/>
      <c r="AR201" s="210"/>
      <c r="AS201" s="210"/>
      <c r="AT201" s="210"/>
      <c r="AU201" s="210"/>
      <c r="AV201" s="210"/>
      <c r="AW201" s="210"/>
      <c r="AX201" s="210"/>
      <c r="AY201" s="210"/>
      <c r="AZ201" s="210"/>
      <c r="BA201" s="210"/>
      <c r="BB201" s="210"/>
      <c r="BC201" s="210"/>
      <c r="BD201" s="210"/>
      <c r="BE201" s="210"/>
      <c r="BF201" s="210"/>
      <c r="BG201" s="210"/>
      <c r="BH201" s="210"/>
    </row>
    <row r="202" spans="1:60" outlineLevel="1" x14ac:dyDescent="0.2">
      <c r="A202" s="217"/>
      <c r="B202" s="218"/>
      <c r="C202" s="242"/>
      <c r="D202" s="236"/>
      <c r="E202" s="236"/>
      <c r="F202" s="236"/>
      <c r="G202" s="236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219"/>
      <c r="U202" s="219"/>
      <c r="V202" s="219"/>
      <c r="W202" s="219"/>
      <c r="X202" s="219"/>
      <c r="Y202" s="210"/>
      <c r="Z202" s="210"/>
      <c r="AA202" s="210"/>
      <c r="AB202" s="210"/>
      <c r="AC202" s="210"/>
      <c r="AD202" s="210"/>
      <c r="AE202" s="210"/>
      <c r="AF202" s="210"/>
      <c r="AG202" s="210" t="s">
        <v>139</v>
      </c>
      <c r="AH202" s="210"/>
      <c r="AI202" s="210"/>
      <c r="AJ202" s="210"/>
      <c r="AK202" s="210"/>
      <c r="AL202" s="210"/>
      <c r="AM202" s="210"/>
      <c r="AN202" s="210"/>
      <c r="AO202" s="210"/>
      <c r="AP202" s="210"/>
      <c r="AQ202" s="210"/>
      <c r="AR202" s="210"/>
      <c r="AS202" s="210"/>
      <c r="AT202" s="210"/>
      <c r="AU202" s="210"/>
      <c r="AV202" s="210"/>
      <c r="AW202" s="210"/>
      <c r="AX202" s="210"/>
      <c r="AY202" s="210"/>
      <c r="AZ202" s="210"/>
      <c r="BA202" s="210"/>
      <c r="BB202" s="210"/>
      <c r="BC202" s="210"/>
      <c r="BD202" s="210"/>
      <c r="BE202" s="210"/>
      <c r="BF202" s="210"/>
      <c r="BG202" s="210"/>
      <c r="BH202" s="210"/>
    </row>
    <row r="203" spans="1:60" ht="22.5" outlineLevel="1" x14ac:dyDescent="0.2">
      <c r="A203" s="229">
        <v>49</v>
      </c>
      <c r="B203" s="230" t="s">
        <v>347</v>
      </c>
      <c r="C203" s="240" t="s">
        <v>348</v>
      </c>
      <c r="D203" s="231" t="s">
        <v>271</v>
      </c>
      <c r="E203" s="232">
        <v>1.03</v>
      </c>
      <c r="F203" s="233"/>
      <c r="G203" s="234">
        <f>ROUND(E203*F203,2)</f>
        <v>0</v>
      </c>
      <c r="H203" s="233"/>
      <c r="I203" s="234">
        <f>ROUND(E203*H203,2)</f>
        <v>0</v>
      </c>
      <c r="J203" s="233"/>
      <c r="K203" s="234">
        <f>ROUND(E203*J203,2)</f>
        <v>0</v>
      </c>
      <c r="L203" s="234">
        <v>21</v>
      </c>
      <c r="M203" s="234">
        <f>G203*(1+L203/100)</f>
        <v>0</v>
      </c>
      <c r="N203" s="234">
        <v>1.6049999999999998E-2</v>
      </c>
      <c r="O203" s="234">
        <f>ROUND(E203*N203,2)</f>
        <v>0.02</v>
      </c>
      <c r="P203" s="234">
        <v>0</v>
      </c>
      <c r="Q203" s="234">
        <f>ROUND(E203*P203,2)</f>
        <v>0</v>
      </c>
      <c r="R203" s="234" t="s">
        <v>247</v>
      </c>
      <c r="S203" s="234" t="s">
        <v>132</v>
      </c>
      <c r="T203" s="235" t="s">
        <v>132</v>
      </c>
      <c r="U203" s="219">
        <v>0</v>
      </c>
      <c r="V203" s="219">
        <f>ROUND(E203*U203,2)</f>
        <v>0</v>
      </c>
      <c r="W203" s="219"/>
      <c r="X203" s="219" t="s">
        <v>248</v>
      </c>
      <c r="Y203" s="210"/>
      <c r="Z203" s="210"/>
      <c r="AA203" s="210"/>
      <c r="AB203" s="210"/>
      <c r="AC203" s="210"/>
      <c r="AD203" s="210"/>
      <c r="AE203" s="210"/>
      <c r="AF203" s="210"/>
      <c r="AG203" s="210" t="s">
        <v>249</v>
      </c>
      <c r="AH203" s="210"/>
      <c r="AI203" s="210"/>
      <c r="AJ203" s="210"/>
      <c r="AK203" s="210"/>
      <c r="AL203" s="210"/>
      <c r="AM203" s="210"/>
      <c r="AN203" s="210"/>
      <c r="AO203" s="210"/>
      <c r="AP203" s="210"/>
      <c r="AQ203" s="210"/>
      <c r="AR203" s="210"/>
      <c r="AS203" s="210"/>
      <c r="AT203" s="210"/>
      <c r="AU203" s="210"/>
      <c r="AV203" s="210"/>
      <c r="AW203" s="210"/>
      <c r="AX203" s="210"/>
      <c r="AY203" s="210"/>
      <c r="AZ203" s="210"/>
      <c r="BA203" s="210"/>
      <c r="BB203" s="210"/>
      <c r="BC203" s="210"/>
      <c r="BD203" s="210"/>
      <c r="BE203" s="210"/>
      <c r="BF203" s="210"/>
      <c r="BG203" s="210"/>
      <c r="BH203" s="210"/>
    </row>
    <row r="204" spans="1:60" outlineLevel="1" x14ac:dyDescent="0.2">
      <c r="A204" s="217"/>
      <c r="B204" s="218"/>
      <c r="C204" s="241" t="s">
        <v>349</v>
      </c>
      <c r="D204" s="220"/>
      <c r="E204" s="221">
        <v>1.03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0"/>
      <c r="Z204" s="210"/>
      <c r="AA204" s="210"/>
      <c r="AB204" s="210"/>
      <c r="AC204" s="210"/>
      <c r="AD204" s="210"/>
      <c r="AE204" s="210"/>
      <c r="AF204" s="210"/>
      <c r="AG204" s="210" t="s">
        <v>137</v>
      </c>
      <c r="AH204" s="210">
        <v>0</v>
      </c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0"/>
      <c r="AV204" s="210"/>
      <c r="AW204" s="210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</row>
    <row r="205" spans="1:60" outlineLevel="1" x14ac:dyDescent="0.2">
      <c r="A205" s="217"/>
      <c r="B205" s="218"/>
      <c r="C205" s="242"/>
      <c r="D205" s="236"/>
      <c r="E205" s="236"/>
      <c r="F205" s="236"/>
      <c r="G205" s="236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0"/>
      <c r="Z205" s="210"/>
      <c r="AA205" s="210"/>
      <c r="AB205" s="210"/>
      <c r="AC205" s="210"/>
      <c r="AD205" s="210"/>
      <c r="AE205" s="210"/>
      <c r="AF205" s="210"/>
      <c r="AG205" s="210" t="s">
        <v>139</v>
      </c>
      <c r="AH205" s="210"/>
      <c r="AI205" s="210"/>
      <c r="AJ205" s="210"/>
      <c r="AK205" s="210"/>
      <c r="AL205" s="210"/>
      <c r="AM205" s="210"/>
      <c r="AN205" s="210"/>
      <c r="AO205" s="210"/>
      <c r="AP205" s="210"/>
      <c r="AQ205" s="210"/>
      <c r="AR205" s="210"/>
      <c r="AS205" s="210"/>
      <c r="AT205" s="210"/>
      <c r="AU205" s="210"/>
      <c r="AV205" s="210"/>
      <c r="AW205" s="210"/>
      <c r="AX205" s="210"/>
      <c r="AY205" s="210"/>
      <c r="AZ205" s="210"/>
      <c r="BA205" s="210"/>
      <c r="BB205" s="210"/>
      <c r="BC205" s="210"/>
      <c r="BD205" s="210"/>
      <c r="BE205" s="210"/>
      <c r="BF205" s="210"/>
      <c r="BG205" s="210"/>
      <c r="BH205" s="210"/>
    </row>
    <row r="206" spans="1:60" outlineLevel="1" x14ac:dyDescent="0.2">
      <c r="A206" s="229">
        <v>50</v>
      </c>
      <c r="B206" s="230" t="s">
        <v>350</v>
      </c>
      <c r="C206" s="240" t="s">
        <v>351</v>
      </c>
      <c r="D206" s="231" t="s">
        <v>271</v>
      </c>
      <c r="E206" s="232">
        <v>4.0599999999999996</v>
      </c>
      <c r="F206" s="233"/>
      <c r="G206" s="234">
        <f>ROUND(E206*F206,2)</f>
        <v>0</v>
      </c>
      <c r="H206" s="233"/>
      <c r="I206" s="234">
        <f>ROUND(E206*H206,2)</f>
        <v>0</v>
      </c>
      <c r="J206" s="233"/>
      <c r="K206" s="234">
        <f>ROUND(E206*J206,2)</f>
        <v>0</v>
      </c>
      <c r="L206" s="234">
        <v>21</v>
      </c>
      <c r="M206" s="234">
        <f>G206*(1+L206/100)</f>
        <v>0</v>
      </c>
      <c r="N206" s="234">
        <v>5.4000000000000001E-4</v>
      </c>
      <c r="O206" s="234">
        <f>ROUND(E206*N206,2)</f>
        <v>0</v>
      </c>
      <c r="P206" s="234">
        <v>0</v>
      </c>
      <c r="Q206" s="234">
        <f>ROUND(E206*P206,2)</f>
        <v>0</v>
      </c>
      <c r="R206" s="234" t="s">
        <v>247</v>
      </c>
      <c r="S206" s="234" t="s">
        <v>132</v>
      </c>
      <c r="T206" s="235" t="s">
        <v>132</v>
      </c>
      <c r="U206" s="219">
        <v>0</v>
      </c>
      <c r="V206" s="219">
        <f>ROUND(E206*U206,2)</f>
        <v>0</v>
      </c>
      <c r="W206" s="219"/>
      <c r="X206" s="219" t="s">
        <v>248</v>
      </c>
      <c r="Y206" s="210"/>
      <c r="Z206" s="210"/>
      <c r="AA206" s="210"/>
      <c r="AB206" s="210"/>
      <c r="AC206" s="210"/>
      <c r="AD206" s="210"/>
      <c r="AE206" s="210"/>
      <c r="AF206" s="210"/>
      <c r="AG206" s="210" t="s">
        <v>249</v>
      </c>
      <c r="AH206" s="210"/>
      <c r="AI206" s="210"/>
      <c r="AJ206" s="210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0"/>
      <c r="AU206" s="210"/>
      <c r="AV206" s="210"/>
      <c r="AW206" s="210"/>
      <c r="AX206" s="210"/>
      <c r="AY206" s="210"/>
      <c r="AZ206" s="210"/>
      <c r="BA206" s="210"/>
      <c r="BB206" s="210"/>
      <c r="BC206" s="210"/>
      <c r="BD206" s="210"/>
      <c r="BE206" s="210"/>
      <c r="BF206" s="210"/>
      <c r="BG206" s="210"/>
      <c r="BH206" s="210"/>
    </row>
    <row r="207" spans="1:60" outlineLevel="1" x14ac:dyDescent="0.2">
      <c r="A207" s="217"/>
      <c r="B207" s="218"/>
      <c r="C207" s="241" t="s">
        <v>352</v>
      </c>
      <c r="D207" s="220"/>
      <c r="E207" s="221">
        <v>4.0599999999999996</v>
      </c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0"/>
      <c r="Z207" s="210"/>
      <c r="AA207" s="210"/>
      <c r="AB207" s="210"/>
      <c r="AC207" s="210"/>
      <c r="AD207" s="210"/>
      <c r="AE207" s="210"/>
      <c r="AF207" s="210"/>
      <c r="AG207" s="210" t="s">
        <v>137</v>
      </c>
      <c r="AH207" s="210">
        <v>0</v>
      </c>
      <c r="AI207" s="210"/>
      <c r="AJ207" s="210"/>
      <c r="AK207" s="210"/>
      <c r="AL207" s="210"/>
      <c r="AM207" s="210"/>
      <c r="AN207" s="210"/>
      <c r="AO207" s="210"/>
      <c r="AP207" s="210"/>
      <c r="AQ207" s="210"/>
      <c r="AR207" s="210"/>
      <c r="AS207" s="210"/>
      <c r="AT207" s="210"/>
      <c r="AU207" s="210"/>
      <c r="AV207" s="210"/>
      <c r="AW207" s="210"/>
      <c r="AX207" s="210"/>
      <c r="AY207" s="210"/>
      <c r="AZ207" s="210"/>
      <c r="BA207" s="210"/>
      <c r="BB207" s="210"/>
      <c r="BC207" s="210"/>
      <c r="BD207" s="210"/>
      <c r="BE207" s="210"/>
      <c r="BF207" s="210"/>
      <c r="BG207" s="210"/>
      <c r="BH207" s="210"/>
    </row>
    <row r="208" spans="1:60" outlineLevel="1" x14ac:dyDescent="0.2">
      <c r="A208" s="217"/>
      <c r="B208" s="218"/>
      <c r="C208" s="242"/>
      <c r="D208" s="236"/>
      <c r="E208" s="236"/>
      <c r="F208" s="236"/>
      <c r="G208" s="236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19"/>
      <c r="V208" s="219"/>
      <c r="W208" s="219"/>
      <c r="X208" s="219"/>
      <c r="Y208" s="210"/>
      <c r="Z208" s="210"/>
      <c r="AA208" s="210"/>
      <c r="AB208" s="210"/>
      <c r="AC208" s="210"/>
      <c r="AD208" s="210"/>
      <c r="AE208" s="210"/>
      <c r="AF208" s="210"/>
      <c r="AG208" s="210" t="s">
        <v>139</v>
      </c>
      <c r="AH208" s="210"/>
      <c r="AI208" s="210"/>
      <c r="AJ208" s="210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0"/>
      <c r="AU208" s="210"/>
      <c r="AV208" s="210"/>
      <c r="AW208" s="210"/>
      <c r="AX208" s="210"/>
      <c r="AY208" s="210"/>
      <c r="AZ208" s="210"/>
      <c r="BA208" s="210"/>
      <c r="BB208" s="210"/>
      <c r="BC208" s="210"/>
      <c r="BD208" s="210"/>
      <c r="BE208" s="210"/>
      <c r="BF208" s="210"/>
      <c r="BG208" s="210"/>
      <c r="BH208" s="210"/>
    </row>
    <row r="209" spans="1:60" ht="22.5" outlineLevel="1" x14ac:dyDescent="0.2">
      <c r="A209" s="229">
        <v>51</v>
      </c>
      <c r="B209" s="230" t="s">
        <v>353</v>
      </c>
      <c r="C209" s="240" t="s">
        <v>354</v>
      </c>
      <c r="D209" s="231" t="s">
        <v>271</v>
      </c>
      <c r="E209" s="232">
        <v>3.03</v>
      </c>
      <c r="F209" s="233"/>
      <c r="G209" s="234">
        <f>ROUND(E209*F209,2)</f>
        <v>0</v>
      </c>
      <c r="H209" s="233"/>
      <c r="I209" s="234">
        <f>ROUND(E209*H209,2)</f>
        <v>0</v>
      </c>
      <c r="J209" s="233"/>
      <c r="K209" s="234">
        <f>ROUND(E209*J209,2)</f>
        <v>0</v>
      </c>
      <c r="L209" s="234">
        <v>21</v>
      </c>
      <c r="M209" s="234">
        <f>G209*(1+L209/100)</f>
        <v>0</v>
      </c>
      <c r="N209" s="234">
        <v>0.43</v>
      </c>
      <c r="O209" s="234">
        <f>ROUND(E209*N209,2)</f>
        <v>1.3</v>
      </c>
      <c r="P209" s="234">
        <v>0</v>
      </c>
      <c r="Q209" s="234">
        <f>ROUND(E209*P209,2)</f>
        <v>0</v>
      </c>
      <c r="R209" s="234" t="s">
        <v>247</v>
      </c>
      <c r="S209" s="234" t="s">
        <v>132</v>
      </c>
      <c r="T209" s="235" t="s">
        <v>132</v>
      </c>
      <c r="U209" s="219">
        <v>0</v>
      </c>
      <c r="V209" s="219">
        <f>ROUND(E209*U209,2)</f>
        <v>0</v>
      </c>
      <c r="W209" s="219"/>
      <c r="X209" s="219" t="s">
        <v>248</v>
      </c>
      <c r="Y209" s="210"/>
      <c r="Z209" s="210"/>
      <c r="AA209" s="210"/>
      <c r="AB209" s="210"/>
      <c r="AC209" s="210"/>
      <c r="AD209" s="210"/>
      <c r="AE209" s="210"/>
      <c r="AF209" s="210"/>
      <c r="AG209" s="210" t="s">
        <v>249</v>
      </c>
      <c r="AH209" s="210"/>
      <c r="AI209" s="210"/>
      <c r="AJ209" s="210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0"/>
      <c r="AU209" s="210"/>
      <c r="AV209" s="210"/>
      <c r="AW209" s="210"/>
      <c r="AX209" s="210"/>
      <c r="AY209" s="210"/>
      <c r="AZ209" s="210"/>
      <c r="BA209" s="210"/>
      <c r="BB209" s="210"/>
      <c r="BC209" s="210"/>
      <c r="BD209" s="210"/>
      <c r="BE209" s="210"/>
      <c r="BF209" s="210"/>
      <c r="BG209" s="210"/>
      <c r="BH209" s="210"/>
    </row>
    <row r="210" spans="1:60" outlineLevel="1" x14ac:dyDescent="0.2">
      <c r="A210" s="217"/>
      <c r="B210" s="218"/>
      <c r="C210" s="241" t="s">
        <v>355</v>
      </c>
      <c r="D210" s="220"/>
      <c r="E210" s="221">
        <v>3.03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19"/>
      <c r="V210" s="219"/>
      <c r="W210" s="219"/>
      <c r="X210" s="219"/>
      <c r="Y210" s="210"/>
      <c r="Z210" s="210"/>
      <c r="AA210" s="210"/>
      <c r="AB210" s="210"/>
      <c r="AC210" s="210"/>
      <c r="AD210" s="210"/>
      <c r="AE210" s="210"/>
      <c r="AF210" s="210"/>
      <c r="AG210" s="210" t="s">
        <v>137</v>
      </c>
      <c r="AH210" s="210">
        <v>5</v>
      </c>
      <c r="AI210" s="210"/>
      <c r="AJ210" s="210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0"/>
      <c r="AU210" s="210"/>
      <c r="AV210" s="210"/>
      <c r="AW210" s="210"/>
      <c r="AX210" s="210"/>
      <c r="AY210" s="210"/>
      <c r="AZ210" s="210"/>
      <c r="BA210" s="210"/>
      <c r="BB210" s="210"/>
      <c r="BC210" s="210"/>
      <c r="BD210" s="210"/>
      <c r="BE210" s="210"/>
      <c r="BF210" s="210"/>
      <c r="BG210" s="210"/>
      <c r="BH210" s="210"/>
    </row>
    <row r="211" spans="1:60" outlineLevel="1" x14ac:dyDescent="0.2">
      <c r="A211" s="217"/>
      <c r="B211" s="218"/>
      <c r="C211" s="242"/>
      <c r="D211" s="236"/>
      <c r="E211" s="236"/>
      <c r="F211" s="236"/>
      <c r="G211" s="236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19"/>
      <c r="V211" s="219"/>
      <c r="W211" s="219"/>
      <c r="X211" s="219"/>
      <c r="Y211" s="210"/>
      <c r="Z211" s="210"/>
      <c r="AA211" s="210"/>
      <c r="AB211" s="210"/>
      <c r="AC211" s="210"/>
      <c r="AD211" s="210"/>
      <c r="AE211" s="210"/>
      <c r="AF211" s="210"/>
      <c r="AG211" s="210" t="s">
        <v>139</v>
      </c>
      <c r="AH211" s="210"/>
      <c r="AI211" s="210"/>
      <c r="AJ211" s="210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0"/>
      <c r="AU211" s="210"/>
      <c r="AV211" s="210"/>
      <c r="AW211" s="210"/>
      <c r="AX211" s="210"/>
      <c r="AY211" s="210"/>
      <c r="AZ211" s="210"/>
      <c r="BA211" s="210"/>
      <c r="BB211" s="210"/>
      <c r="BC211" s="210"/>
      <c r="BD211" s="210"/>
      <c r="BE211" s="210"/>
      <c r="BF211" s="210"/>
      <c r="BG211" s="210"/>
      <c r="BH211" s="210"/>
    </row>
    <row r="212" spans="1:60" outlineLevel="1" x14ac:dyDescent="0.2">
      <c r="A212" s="229">
        <v>52</v>
      </c>
      <c r="B212" s="230" t="s">
        <v>356</v>
      </c>
      <c r="C212" s="240" t="s">
        <v>357</v>
      </c>
      <c r="D212" s="231" t="s">
        <v>271</v>
      </c>
      <c r="E212" s="232">
        <v>3.09</v>
      </c>
      <c r="F212" s="233"/>
      <c r="G212" s="234">
        <f>ROUND(E212*F212,2)</f>
        <v>0</v>
      </c>
      <c r="H212" s="233"/>
      <c r="I212" s="234">
        <f>ROUND(E212*H212,2)</f>
        <v>0</v>
      </c>
      <c r="J212" s="233"/>
      <c r="K212" s="234">
        <f>ROUND(E212*J212,2)</f>
        <v>0</v>
      </c>
      <c r="L212" s="234">
        <v>21</v>
      </c>
      <c r="M212" s="234">
        <f>G212*(1+L212/100)</f>
        <v>0</v>
      </c>
      <c r="N212" s="234">
        <v>2.8000000000000001E-2</v>
      </c>
      <c r="O212" s="234">
        <f>ROUND(E212*N212,2)</f>
        <v>0.09</v>
      </c>
      <c r="P212" s="234">
        <v>0</v>
      </c>
      <c r="Q212" s="234">
        <f>ROUND(E212*P212,2)</f>
        <v>0</v>
      </c>
      <c r="R212" s="234"/>
      <c r="S212" s="234" t="s">
        <v>142</v>
      </c>
      <c r="T212" s="235" t="s">
        <v>132</v>
      </c>
      <c r="U212" s="219">
        <v>0</v>
      </c>
      <c r="V212" s="219">
        <f>ROUND(E212*U212,2)</f>
        <v>0</v>
      </c>
      <c r="W212" s="219"/>
      <c r="X212" s="219" t="s">
        <v>248</v>
      </c>
      <c r="Y212" s="210"/>
      <c r="Z212" s="210"/>
      <c r="AA212" s="210"/>
      <c r="AB212" s="210"/>
      <c r="AC212" s="210"/>
      <c r="AD212" s="210"/>
      <c r="AE212" s="210"/>
      <c r="AF212" s="210"/>
      <c r="AG212" s="210" t="s">
        <v>249</v>
      </c>
      <c r="AH212" s="210"/>
      <c r="AI212" s="210"/>
      <c r="AJ212" s="210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10"/>
      <c r="AU212" s="210"/>
      <c r="AV212" s="210"/>
      <c r="AW212" s="210"/>
      <c r="AX212" s="210"/>
      <c r="AY212" s="210"/>
      <c r="AZ212" s="210"/>
      <c r="BA212" s="210"/>
      <c r="BB212" s="210"/>
      <c r="BC212" s="210"/>
      <c r="BD212" s="210"/>
      <c r="BE212" s="210"/>
      <c r="BF212" s="210"/>
      <c r="BG212" s="210"/>
      <c r="BH212" s="210"/>
    </row>
    <row r="213" spans="1:60" outlineLevel="1" x14ac:dyDescent="0.2">
      <c r="A213" s="217"/>
      <c r="B213" s="218"/>
      <c r="C213" s="241" t="s">
        <v>358</v>
      </c>
      <c r="D213" s="220"/>
      <c r="E213" s="221">
        <v>3.09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19"/>
      <c r="V213" s="219"/>
      <c r="W213" s="219"/>
      <c r="X213" s="219"/>
      <c r="Y213" s="210"/>
      <c r="Z213" s="210"/>
      <c r="AA213" s="210"/>
      <c r="AB213" s="210"/>
      <c r="AC213" s="210"/>
      <c r="AD213" s="210"/>
      <c r="AE213" s="210"/>
      <c r="AF213" s="210"/>
      <c r="AG213" s="210" t="s">
        <v>137</v>
      </c>
      <c r="AH213" s="210">
        <v>0</v>
      </c>
      <c r="AI213" s="210"/>
      <c r="AJ213" s="210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0"/>
      <c r="AU213" s="210"/>
      <c r="AV213" s="210"/>
      <c r="AW213" s="210"/>
      <c r="AX213" s="210"/>
      <c r="AY213" s="210"/>
      <c r="AZ213" s="210"/>
      <c r="BA213" s="210"/>
      <c r="BB213" s="210"/>
      <c r="BC213" s="210"/>
      <c r="BD213" s="210"/>
      <c r="BE213" s="210"/>
      <c r="BF213" s="210"/>
      <c r="BG213" s="210"/>
      <c r="BH213" s="210"/>
    </row>
    <row r="214" spans="1:60" outlineLevel="1" x14ac:dyDescent="0.2">
      <c r="A214" s="217"/>
      <c r="B214" s="218"/>
      <c r="C214" s="242"/>
      <c r="D214" s="236"/>
      <c r="E214" s="236"/>
      <c r="F214" s="236"/>
      <c r="G214" s="236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219"/>
      <c r="U214" s="219"/>
      <c r="V214" s="219"/>
      <c r="W214" s="219"/>
      <c r="X214" s="219"/>
      <c r="Y214" s="210"/>
      <c r="Z214" s="210"/>
      <c r="AA214" s="210"/>
      <c r="AB214" s="210"/>
      <c r="AC214" s="210"/>
      <c r="AD214" s="210"/>
      <c r="AE214" s="210"/>
      <c r="AF214" s="210"/>
      <c r="AG214" s="210" t="s">
        <v>139</v>
      </c>
      <c r="AH214" s="210"/>
      <c r="AI214" s="210"/>
      <c r="AJ214" s="210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0"/>
      <c r="AU214" s="210"/>
      <c r="AV214" s="210"/>
      <c r="AW214" s="210"/>
      <c r="AX214" s="210"/>
      <c r="AY214" s="210"/>
      <c r="AZ214" s="210"/>
      <c r="BA214" s="210"/>
      <c r="BB214" s="210"/>
      <c r="BC214" s="210"/>
      <c r="BD214" s="210"/>
      <c r="BE214" s="210"/>
      <c r="BF214" s="210"/>
      <c r="BG214" s="210"/>
      <c r="BH214" s="210"/>
    </row>
    <row r="215" spans="1:60" x14ac:dyDescent="0.2">
      <c r="A215" s="223" t="s">
        <v>127</v>
      </c>
      <c r="B215" s="224" t="s">
        <v>88</v>
      </c>
      <c r="C215" s="239" t="s">
        <v>89</v>
      </c>
      <c r="D215" s="225"/>
      <c r="E215" s="226"/>
      <c r="F215" s="227"/>
      <c r="G215" s="227">
        <f>SUMIF(AG216:AG229,"&lt;&gt;NOR",G216:G229)</f>
        <v>0</v>
      </c>
      <c r="H215" s="227"/>
      <c r="I215" s="227">
        <f>SUM(I216:I229)</f>
        <v>0</v>
      </c>
      <c r="J215" s="227"/>
      <c r="K215" s="227">
        <f>SUM(K216:K229)</f>
        <v>0</v>
      </c>
      <c r="L215" s="227"/>
      <c r="M215" s="227">
        <f>SUM(M216:M229)</f>
        <v>0</v>
      </c>
      <c r="N215" s="227"/>
      <c r="O215" s="227">
        <f>SUM(O216:O229)</f>
        <v>0</v>
      </c>
      <c r="P215" s="227"/>
      <c r="Q215" s="227">
        <f>SUM(Q216:Q229)</f>
        <v>0.02</v>
      </c>
      <c r="R215" s="227"/>
      <c r="S215" s="227"/>
      <c r="T215" s="228"/>
      <c r="U215" s="222"/>
      <c r="V215" s="222">
        <f>SUM(V216:V229)</f>
        <v>49.410000000000004</v>
      </c>
      <c r="W215" s="222"/>
      <c r="X215" s="222"/>
      <c r="AG215" t="s">
        <v>128</v>
      </c>
    </row>
    <row r="216" spans="1:60" outlineLevel="1" x14ac:dyDescent="0.2">
      <c r="A216" s="229">
        <v>53</v>
      </c>
      <c r="B216" s="230" t="s">
        <v>359</v>
      </c>
      <c r="C216" s="240" t="s">
        <v>360</v>
      </c>
      <c r="D216" s="231" t="s">
        <v>183</v>
      </c>
      <c r="E216" s="232">
        <v>0.3</v>
      </c>
      <c r="F216" s="233"/>
      <c r="G216" s="234">
        <f>ROUND(E216*F216,2)</f>
        <v>0</v>
      </c>
      <c r="H216" s="233"/>
      <c r="I216" s="234">
        <f>ROUND(E216*H216,2)</f>
        <v>0</v>
      </c>
      <c r="J216" s="233"/>
      <c r="K216" s="234">
        <f>ROUND(E216*J216,2)</f>
        <v>0</v>
      </c>
      <c r="L216" s="234">
        <v>21</v>
      </c>
      <c r="M216" s="234">
        <f>G216*(1+L216/100)</f>
        <v>0</v>
      </c>
      <c r="N216" s="234">
        <v>0</v>
      </c>
      <c r="O216" s="234">
        <f>ROUND(E216*N216,2)</f>
        <v>0</v>
      </c>
      <c r="P216" s="234">
        <v>7.5359999999999996E-2</v>
      </c>
      <c r="Q216" s="234">
        <f>ROUND(E216*P216,2)</f>
        <v>0.02</v>
      </c>
      <c r="R216" s="234" t="s">
        <v>361</v>
      </c>
      <c r="S216" s="234" t="s">
        <v>132</v>
      </c>
      <c r="T216" s="235" t="s">
        <v>132</v>
      </c>
      <c r="U216" s="219">
        <v>5.7</v>
      </c>
      <c r="V216" s="219">
        <f>ROUND(E216*U216,2)</f>
        <v>1.71</v>
      </c>
      <c r="W216" s="219"/>
      <c r="X216" s="219" t="s">
        <v>163</v>
      </c>
      <c r="Y216" s="210"/>
      <c r="Z216" s="210"/>
      <c r="AA216" s="210"/>
      <c r="AB216" s="210"/>
      <c r="AC216" s="210"/>
      <c r="AD216" s="210"/>
      <c r="AE216" s="210"/>
      <c r="AF216" s="210"/>
      <c r="AG216" s="210" t="s">
        <v>164</v>
      </c>
      <c r="AH216" s="210"/>
      <c r="AI216" s="210"/>
      <c r="AJ216" s="210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0"/>
      <c r="AU216" s="210"/>
      <c r="AV216" s="210"/>
      <c r="AW216" s="210"/>
      <c r="AX216" s="210"/>
      <c r="AY216" s="210"/>
      <c r="AZ216" s="210"/>
      <c r="BA216" s="210"/>
      <c r="BB216" s="210"/>
      <c r="BC216" s="210"/>
      <c r="BD216" s="210"/>
      <c r="BE216" s="210"/>
      <c r="BF216" s="210"/>
      <c r="BG216" s="210"/>
      <c r="BH216" s="210"/>
    </row>
    <row r="217" spans="1:60" outlineLevel="1" x14ac:dyDescent="0.2">
      <c r="A217" s="217"/>
      <c r="B217" s="218"/>
      <c r="C217" s="241" t="s">
        <v>362</v>
      </c>
      <c r="D217" s="220"/>
      <c r="E217" s="221">
        <v>0.3</v>
      </c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19"/>
      <c r="V217" s="219"/>
      <c r="W217" s="219"/>
      <c r="X217" s="219"/>
      <c r="Y217" s="210"/>
      <c r="Z217" s="210"/>
      <c r="AA217" s="210"/>
      <c r="AB217" s="210"/>
      <c r="AC217" s="210"/>
      <c r="AD217" s="210"/>
      <c r="AE217" s="210"/>
      <c r="AF217" s="210"/>
      <c r="AG217" s="210" t="s">
        <v>137</v>
      </c>
      <c r="AH217" s="210">
        <v>0</v>
      </c>
      <c r="AI217" s="210"/>
      <c r="AJ217" s="210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0"/>
      <c r="AU217" s="210"/>
      <c r="AV217" s="210"/>
      <c r="AW217" s="210"/>
      <c r="AX217" s="210"/>
      <c r="AY217" s="210"/>
      <c r="AZ217" s="210"/>
      <c r="BA217" s="210"/>
      <c r="BB217" s="210"/>
      <c r="BC217" s="210"/>
      <c r="BD217" s="210"/>
      <c r="BE217" s="210"/>
      <c r="BF217" s="210"/>
      <c r="BG217" s="210"/>
      <c r="BH217" s="210"/>
    </row>
    <row r="218" spans="1:60" outlineLevel="1" x14ac:dyDescent="0.2">
      <c r="A218" s="217"/>
      <c r="B218" s="218"/>
      <c r="C218" s="242"/>
      <c r="D218" s="236"/>
      <c r="E218" s="236"/>
      <c r="F218" s="236"/>
      <c r="G218" s="236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19"/>
      <c r="V218" s="219"/>
      <c r="W218" s="219"/>
      <c r="X218" s="219"/>
      <c r="Y218" s="210"/>
      <c r="Z218" s="210"/>
      <c r="AA218" s="210"/>
      <c r="AB218" s="210"/>
      <c r="AC218" s="210"/>
      <c r="AD218" s="210"/>
      <c r="AE218" s="210"/>
      <c r="AF218" s="210"/>
      <c r="AG218" s="210" t="s">
        <v>139</v>
      </c>
      <c r="AH218" s="210"/>
      <c r="AI218" s="210"/>
      <c r="AJ218" s="210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0"/>
      <c r="AU218" s="210"/>
      <c r="AV218" s="210"/>
      <c r="AW218" s="210"/>
      <c r="AX218" s="210"/>
      <c r="AY218" s="210"/>
      <c r="AZ218" s="210"/>
      <c r="BA218" s="210"/>
      <c r="BB218" s="210"/>
      <c r="BC218" s="210"/>
      <c r="BD218" s="210"/>
      <c r="BE218" s="210"/>
      <c r="BF218" s="210"/>
      <c r="BG218" s="210"/>
      <c r="BH218" s="210"/>
    </row>
    <row r="219" spans="1:60" outlineLevel="1" x14ac:dyDescent="0.2">
      <c r="A219" s="229">
        <v>54</v>
      </c>
      <c r="B219" s="230" t="s">
        <v>363</v>
      </c>
      <c r="C219" s="240" t="s">
        <v>364</v>
      </c>
      <c r="D219" s="231" t="s">
        <v>183</v>
      </c>
      <c r="E219" s="232">
        <v>4</v>
      </c>
      <c r="F219" s="233"/>
      <c r="G219" s="234">
        <f>ROUND(E219*F219,2)</f>
        <v>0</v>
      </c>
      <c r="H219" s="233"/>
      <c r="I219" s="234">
        <f>ROUND(E219*H219,2)</f>
        <v>0</v>
      </c>
      <c r="J219" s="233"/>
      <c r="K219" s="234">
        <f>ROUND(E219*J219,2)</f>
        <v>0</v>
      </c>
      <c r="L219" s="234">
        <v>21</v>
      </c>
      <c r="M219" s="234">
        <f>G219*(1+L219/100)</f>
        <v>0</v>
      </c>
      <c r="N219" s="234">
        <v>0</v>
      </c>
      <c r="O219" s="234">
        <f>ROUND(E219*N219,2)</f>
        <v>0</v>
      </c>
      <c r="P219" s="234">
        <v>4.6000000000000001E-4</v>
      </c>
      <c r="Q219" s="234">
        <f>ROUND(E219*P219,2)</f>
        <v>0</v>
      </c>
      <c r="R219" s="234" t="s">
        <v>361</v>
      </c>
      <c r="S219" s="234" t="s">
        <v>132</v>
      </c>
      <c r="T219" s="235" t="s">
        <v>132</v>
      </c>
      <c r="U219" s="219">
        <v>0.9</v>
      </c>
      <c r="V219" s="219">
        <f>ROUND(E219*U219,2)</f>
        <v>3.6</v>
      </c>
      <c r="W219" s="219"/>
      <c r="X219" s="219" t="s">
        <v>163</v>
      </c>
      <c r="Y219" s="210"/>
      <c r="Z219" s="210"/>
      <c r="AA219" s="210"/>
      <c r="AB219" s="210"/>
      <c r="AC219" s="210"/>
      <c r="AD219" s="210"/>
      <c r="AE219" s="210"/>
      <c r="AF219" s="210"/>
      <c r="AG219" s="210" t="s">
        <v>164</v>
      </c>
      <c r="AH219" s="210"/>
      <c r="AI219" s="210"/>
      <c r="AJ219" s="210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0"/>
      <c r="AU219" s="210"/>
      <c r="AV219" s="210"/>
      <c r="AW219" s="210"/>
      <c r="AX219" s="210"/>
      <c r="AY219" s="210"/>
      <c r="AZ219" s="210"/>
      <c r="BA219" s="210"/>
      <c r="BB219" s="210"/>
      <c r="BC219" s="210"/>
      <c r="BD219" s="210"/>
      <c r="BE219" s="210"/>
      <c r="BF219" s="210"/>
      <c r="BG219" s="210"/>
      <c r="BH219" s="210"/>
    </row>
    <row r="220" spans="1:60" outlineLevel="1" x14ac:dyDescent="0.2">
      <c r="A220" s="217"/>
      <c r="B220" s="218"/>
      <c r="C220" s="241" t="s">
        <v>365</v>
      </c>
      <c r="D220" s="220"/>
      <c r="E220" s="221">
        <v>4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19"/>
      <c r="V220" s="219"/>
      <c r="W220" s="219"/>
      <c r="X220" s="219"/>
      <c r="Y220" s="210"/>
      <c r="Z220" s="210"/>
      <c r="AA220" s="210"/>
      <c r="AB220" s="210"/>
      <c r="AC220" s="210"/>
      <c r="AD220" s="210"/>
      <c r="AE220" s="210"/>
      <c r="AF220" s="210"/>
      <c r="AG220" s="210" t="s">
        <v>137</v>
      </c>
      <c r="AH220" s="210">
        <v>0</v>
      </c>
      <c r="AI220" s="210"/>
      <c r="AJ220" s="210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0"/>
      <c r="AU220" s="210"/>
      <c r="AV220" s="210"/>
      <c r="AW220" s="210"/>
      <c r="AX220" s="210"/>
      <c r="AY220" s="210"/>
      <c r="AZ220" s="210"/>
      <c r="BA220" s="210"/>
      <c r="BB220" s="210"/>
      <c r="BC220" s="210"/>
      <c r="BD220" s="210"/>
      <c r="BE220" s="210"/>
      <c r="BF220" s="210"/>
      <c r="BG220" s="210"/>
      <c r="BH220" s="210"/>
    </row>
    <row r="221" spans="1:60" outlineLevel="1" x14ac:dyDescent="0.2">
      <c r="A221" s="217"/>
      <c r="B221" s="218"/>
      <c r="C221" s="242"/>
      <c r="D221" s="236"/>
      <c r="E221" s="236"/>
      <c r="F221" s="236"/>
      <c r="G221" s="236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219"/>
      <c r="U221" s="219"/>
      <c r="V221" s="219"/>
      <c r="W221" s="219"/>
      <c r="X221" s="219"/>
      <c r="Y221" s="210"/>
      <c r="Z221" s="210"/>
      <c r="AA221" s="210"/>
      <c r="AB221" s="210"/>
      <c r="AC221" s="210"/>
      <c r="AD221" s="210"/>
      <c r="AE221" s="210"/>
      <c r="AF221" s="210"/>
      <c r="AG221" s="210" t="s">
        <v>139</v>
      </c>
      <c r="AH221" s="210"/>
      <c r="AI221" s="210"/>
      <c r="AJ221" s="210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0"/>
      <c r="AU221" s="210"/>
      <c r="AV221" s="210"/>
      <c r="AW221" s="210"/>
      <c r="AX221" s="210"/>
      <c r="AY221" s="210"/>
      <c r="AZ221" s="210"/>
      <c r="BA221" s="210"/>
      <c r="BB221" s="210"/>
      <c r="BC221" s="210"/>
      <c r="BD221" s="210"/>
      <c r="BE221" s="210"/>
      <c r="BF221" s="210"/>
      <c r="BG221" s="210"/>
      <c r="BH221" s="210"/>
    </row>
    <row r="222" spans="1:60" ht="22.5" outlineLevel="1" x14ac:dyDescent="0.2">
      <c r="A222" s="229">
        <v>55</v>
      </c>
      <c r="B222" s="230" t="s">
        <v>366</v>
      </c>
      <c r="C222" s="240" t="s">
        <v>367</v>
      </c>
      <c r="D222" s="231" t="s">
        <v>161</v>
      </c>
      <c r="E222" s="232">
        <v>431.35</v>
      </c>
      <c r="F222" s="233"/>
      <c r="G222" s="234">
        <f>ROUND(E222*F222,2)</f>
        <v>0</v>
      </c>
      <c r="H222" s="233"/>
      <c r="I222" s="234">
        <f>ROUND(E222*H222,2)</f>
        <v>0</v>
      </c>
      <c r="J222" s="233"/>
      <c r="K222" s="234">
        <f>ROUND(E222*J222,2)</f>
        <v>0</v>
      </c>
      <c r="L222" s="234">
        <v>21</v>
      </c>
      <c r="M222" s="234">
        <f>G222*(1+L222/100)</f>
        <v>0</v>
      </c>
      <c r="N222" s="234">
        <v>0</v>
      </c>
      <c r="O222" s="234">
        <f>ROUND(E222*N222,2)</f>
        <v>0</v>
      </c>
      <c r="P222" s="234">
        <v>0</v>
      </c>
      <c r="Q222" s="234">
        <f>ROUND(E222*P222,2)</f>
        <v>0</v>
      </c>
      <c r="R222" s="234" t="s">
        <v>162</v>
      </c>
      <c r="S222" s="234" t="s">
        <v>132</v>
      </c>
      <c r="T222" s="235" t="s">
        <v>132</v>
      </c>
      <c r="U222" s="219">
        <v>0.1</v>
      </c>
      <c r="V222" s="219">
        <f>ROUND(E222*U222,2)</f>
        <v>43.14</v>
      </c>
      <c r="W222" s="219"/>
      <c r="X222" s="219" t="s">
        <v>163</v>
      </c>
      <c r="Y222" s="210"/>
      <c r="Z222" s="210"/>
      <c r="AA222" s="210"/>
      <c r="AB222" s="210"/>
      <c r="AC222" s="210"/>
      <c r="AD222" s="210"/>
      <c r="AE222" s="210"/>
      <c r="AF222" s="210"/>
      <c r="AG222" s="210" t="s">
        <v>164</v>
      </c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0"/>
      <c r="AU222" s="210"/>
      <c r="AV222" s="210"/>
      <c r="AW222" s="210"/>
      <c r="AX222" s="210"/>
      <c r="AY222" s="210"/>
      <c r="AZ222" s="210"/>
      <c r="BA222" s="210"/>
      <c r="BB222" s="210"/>
      <c r="BC222" s="210"/>
      <c r="BD222" s="210"/>
      <c r="BE222" s="210"/>
      <c r="BF222" s="210"/>
      <c r="BG222" s="210"/>
      <c r="BH222" s="210"/>
    </row>
    <row r="223" spans="1:60" ht="22.5" outlineLevel="1" x14ac:dyDescent="0.2">
      <c r="A223" s="217"/>
      <c r="B223" s="218"/>
      <c r="C223" s="250" t="s">
        <v>368</v>
      </c>
      <c r="D223" s="247"/>
      <c r="E223" s="247"/>
      <c r="F223" s="247"/>
      <c r="G223" s="247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19"/>
      <c r="V223" s="219"/>
      <c r="W223" s="219"/>
      <c r="X223" s="219"/>
      <c r="Y223" s="210"/>
      <c r="Z223" s="210"/>
      <c r="AA223" s="210"/>
      <c r="AB223" s="210"/>
      <c r="AC223" s="210"/>
      <c r="AD223" s="210"/>
      <c r="AE223" s="210"/>
      <c r="AF223" s="210"/>
      <c r="AG223" s="210" t="s">
        <v>166</v>
      </c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0"/>
      <c r="AU223" s="210"/>
      <c r="AV223" s="210"/>
      <c r="AW223" s="210"/>
      <c r="AX223" s="210"/>
      <c r="AY223" s="210"/>
      <c r="AZ223" s="210"/>
      <c r="BA223" s="248" t="str">
        <f>C223</f>
        <v>od spojovacího materiálu, s uložením očištěných kostek na skládku, s odklizením odpadových hmot na hromady a s odklizením vybouraných kostek na vzdálenost do 3 m</v>
      </c>
      <c r="BB223" s="210"/>
      <c r="BC223" s="210"/>
      <c r="BD223" s="210"/>
      <c r="BE223" s="210"/>
      <c r="BF223" s="210"/>
      <c r="BG223" s="210"/>
      <c r="BH223" s="210"/>
    </row>
    <row r="224" spans="1:60" outlineLevel="1" x14ac:dyDescent="0.2">
      <c r="A224" s="217"/>
      <c r="B224" s="218"/>
      <c r="C224" s="241" t="s">
        <v>369</v>
      </c>
      <c r="D224" s="220"/>
      <c r="E224" s="221">
        <v>431.35</v>
      </c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19"/>
      <c r="V224" s="219"/>
      <c r="W224" s="219"/>
      <c r="X224" s="219"/>
      <c r="Y224" s="210"/>
      <c r="Z224" s="210"/>
      <c r="AA224" s="210"/>
      <c r="AB224" s="210"/>
      <c r="AC224" s="210"/>
      <c r="AD224" s="210"/>
      <c r="AE224" s="210"/>
      <c r="AF224" s="210"/>
      <c r="AG224" s="210" t="s">
        <v>137</v>
      </c>
      <c r="AH224" s="210">
        <v>5</v>
      </c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  <c r="AT224" s="210"/>
      <c r="AU224" s="210"/>
      <c r="AV224" s="210"/>
      <c r="AW224" s="210"/>
      <c r="AX224" s="210"/>
      <c r="AY224" s="210"/>
      <c r="AZ224" s="210"/>
      <c r="BA224" s="210"/>
      <c r="BB224" s="210"/>
      <c r="BC224" s="210"/>
      <c r="BD224" s="210"/>
      <c r="BE224" s="210"/>
      <c r="BF224" s="210"/>
      <c r="BG224" s="210"/>
      <c r="BH224" s="210"/>
    </row>
    <row r="225" spans="1:60" outlineLevel="1" x14ac:dyDescent="0.2">
      <c r="A225" s="217"/>
      <c r="B225" s="218"/>
      <c r="C225" s="242"/>
      <c r="D225" s="236"/>
      <c r="E225" s="236"/>
      <c r="F225" s="236"/>
      <c r="G225" s="236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19"/>
      <c r="V225" s="219"/>
      <c r="W225" s="219"/>
      <c r="X225" s="219"/>
      <c r="Y225" s="210"/>
      <c r="Z225" s="210"/>
      <c r="AA225" s="210"/>
      <c r="AB225" s="210"/>
      <c r="AC225" s="210"/>
      <c r="AD225" s="210"/>
      <c r="AE225" s="210"/>
      <c r="AF225" s="210"/>
      <c r="AG225" s="210" t="s">
        <v>139</v>
      </c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  <c r="AT225" s="210"/>
      <c r="AU225" s="210"/>
      <c r="AV225" s="210"/>
      <c r="AW225" s="210"/>
      <c r="AX225" s="210"/>
      <c r="AY225" s="210"/>
      <c r="AZ225" s="210"/>
      <c r="BA225" s="210"/>
      <c r="BB225" s="210"/>
      <c r="BC225" s="210"/>
      <c r="BD225" s="210"/>
      <c r="BE225" s="210"/>
      <c r="BF225" s="210"/>
      <c r="BG225" s="210"/>
      <c r="BH225" s="210"/>
    </row>
    <row r="226" spans="1:60" ht="22.5" outlineLevel="1" x14ac:dyDescent="0.2">
      <c r="A226" s="229">
        <v>56</v>
      </c>
      <c r="B226" s="230" t="s">
        <v>370</v>
      </c>
      <c r="C226" s="240" t="s">
        <v>371</v>
      </c>
      <c r="D226" s="231" t="s">
        <v>161</v>
      </c>
      <c r="E226" s="232">
        <v>3.85</v>
      </c>
      <c r="F226" s="233"/>
      <c r="G226" s="234">
        <f>ROUND(E226*F226,2)</f>
        <v>0</v>
      </c>
      <c r="H226" s="233"/>
      <c r="I226" s="234">
        <f>ROUND(E226*H226,2)</f>
        <v>0</v>
      </c>
      <c r="J226" s="233"/>
      <c r="K226" s="234">
        <f>ROUND(E226*J226,2)</f>
        <v>0</v>
      </c>
      <c r="L226" s="234">
        <v>21</v>
      </c>
      <c r="M226" s="234">
        <f>G226*(1+L226/100)</f>
        <v>0</v>
      </c>
      <c r="N226" s="234">
        <v>0</v>
      </c>
      <c r="O226" s="234">
        <f>ROUND(E226*N226,2)</f>
        <v>0</v>
      </c>
      <c r="P226" s="234">
        <v>0</v>
      </c>
      <c r="Q226" s="234">
        <f>ROUND(E226*P226,2)</f>
        <v>0</v>
      </c>
      <c r="R226" s="234" t="s">
        <v>162</v>
      </c>
      <c r="S226" s="234" t="s">
        <v>132</v>
      </c>
      <c r="T226" s="235" t="s">
        <v>132</v>
      </c>
      <c r="U226" s="219">
        <v>0.25</v>
      </c>
      <c r="V226" s="219">
        <f>ROUND(E226*U226,2)</f>
        <v>0.96</v>
      </c>
      <c r="W226" s="219"/>
      <c r="X226" s="219" t="s">
        <v>163</v>
      </c>
      <c r="Y226" s="210"/>
      <c r="Z226" s="210"/>
      <c r="AA226" s="210"/>
      <c r="AB226" s="210"/>
      <c r="AC226" s="210"/>
      <c r="AD226" s="210"/>
      <c r="AE226" s="210"/>
      <c r="AF226" s="210"/>
      <c r="AG226" s="210" t="s">
        <v>164</v>
      </c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  <c r="AT226" s="210"/>
      <c r="AU226" s="210"/>
      <c r="AV226" s="210"/>
      <c r="AW226" s="210"/>
      <c r="AX226" s="210"/>
      <c r="AY226" s="210"/>
      <c r="AZ226" s="210"/>
      <c r="BA226" s="210"/>
      <c r="BB226" s="210"/>
      <c r="BC226" s="210"/>
      <c r="BD226" s="210"/>
      <c r="BE226" s="210"/>
      <c r="BF226" s="210"/>
      <c r="BG226" s="210"/>
      <c r="BH226" s="210"/>
    </row>
    <row r="227" spans="1:60" ht="22.5" outlineLevel="1" x14ac:dyDescent="0.2">
      <c r="A227" s="217"/>
      <c r="B227" s="218"/>
      <c r="C227" s="250" t="s">
        <v>368</v>
      </c>
      <c r="D227" s="247"/>
      <c r="E227" s="247"/>
      <c r="F227" s="247"/>
      <c r="G227" s="247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219"/>
      <c r="U227" s="219"/>
      <c r="V227" s="219"/>
      <c r="W227" s="219"/>
      <c r="X227" s="219"/>
      <c r="Y227" s="210"/>
      <c r="Z227" s="210"/>
      <c r="AA227" s="210"/>
      <c r="AB227" s="210"/>
      <c r="AC227" s="210"/>
      <c r="AD227" s="210"/>
      <c r="AE227" s="210"/>
      <c r="AF227" s="210"/>
      <c r="AG227" s="210" t="s">
        <v>166</v>
      </c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  <c r="AT227" s="210"/>
      <c r="AU227" s="210"/>
      <c r="AV227" s="210"/>
      <c r="AW227" s="210"/>
      <c r="AX227" s="210"/>
      <c r="AY227" s="210"/>
      <c r="AZ227" s="210"/>
      <c r="BA227" s="248" t="str">
        <f>C227</f>
        <v>od spojovacího materiálu, s uložením očištěných kostek na skládku, s odklizením odpadových hmot na hromady a s odklizením vybouraných kostek na vzdálenost do 3 m</v>
      </c>
      <c r="BB227" s="210"/>
      <c r="BC227" s="210"/>
      <c r="BD227" s="210"/>
      <c r="BE227" s="210"/>
      <c r="BF227" s="210"/>
      <c r="BG227" s="210"/>
      <c r="BH227" s="210"/>
    </row>
    <row r="228" spans="1:60" outlineLevel="1" x14ac:dyDescent="0.2">
      <c r="A228" s="217"/>
      <c r="B228" s="218"/>
      <c r="C228" s="241" t="s">
        <v>372</v>
      </c>
      <c r="D228" s="220"/>
      <c r="E228" s="221">
        <v>3.85</v>
      </c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219"/>
      <c r="U228" s="219"/>
      <c r="V228" s="219"/>
      <c r="W228" s="219"/>
      <c r="X228" s="219"/>
      <c r="Y228" s="210"/>
      <c r="Z228" s="210"/>
      <c r="AA228" s="210"/>
      <c r="AB228" s="210"/>
      <c r="AC228" s="210"/>
      <c r="AD228" s="210"/>
      <c r="AE228" s="210"/>
      <c r="AF228" s="210"/>
      <c r="AG228" s="210" t="s">
        <v>137</v>
      </c>
      <c r="AH228" s="210">
        <v>5</v>
      </c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  <c r="AT228" s="210"/>
      <c r="AU228" s="210"/>
      <c r="AV228" s="210"/>
      <c r="AW228" s="210"/>
      <c r="AX228" s="210"/>
      <c r="AY228" s="210"/>
      <c r="AZ228" s="210"/>
      <c r="BA228" s="210"/>
      <c r="BB228" s="210"/>
      <c r="BC228" s="210"/>
      <c r="BD228" s="210"/>
      <c r="BE228" s="210"/>
      <c r="BF228" s="210"/>
      <c r="BG228" s="210"/>
      <c r="BH228" s="210"/>
    </row>
    <row r="229" spans="1:60" outlineLevel="1" x14ac:dyDescent="0.2">
      <c r="A229" s="217"/>
      <c r="B229" s="218"/>
      <c r="C229" s="242"/>
      <c r="D229" s="236"/>
      <c r="E229" s="236"/>
      <c r="F229" s="236"/>
      <c r="G229" s="236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219"/>
      <c r="U229" s="219"/>
      <c r="V229" s="219"/>
      <c r="W229" s="219"/>
      <c r="X229" s="219"/>
      <c r="Y229" s="210"/>
      <c r="Z229" s="210"/>
      <c r="AA229" s="210"/>
      <c r="AB229" s="210"/>
      <c r="AC229" s="210"/>
      <c r="AD229" s="210"/>
      <c r="AE229" s="210"/>
      <c r="AF229" s="210"/>
      <c r="AG229" s="210" t="s">
        <v>139</v>
      </c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  <c r="AT229" s="210"/>
      <c r="AU229" s="210"/>
      <c r="AV229" s="210"/>
      <c r="AW229" s="210"/>
      <c r="AX229" s="210"/>
      <c r="AY229" s="210"/>
      <c r="AZ229" s="210"/>
      <c r="BA229" s="210"/>
      <c r="BB229" s="210"/>
      <c r="BC229" s="210"/>
      <c r="BD229" s="210"/>
      <c r="BE229" s="210"/>
      <c r="BF229" s="210"/>
      <c r="BG229" s="210"/>
      <c r="BH229" s="210"/>
    </row>
    <row r="230" spans="1:60" x14ac:dyDescent="0.2">
      <c r="A230" s="223" t="s">
        <v>127</v>
      </c>
      <c r="B230" s="224" t="s">
        <v>90</v>
      </c>
      <c r="C230" s="239" t="s">
        <v>91</v>
      </c>
      <c r="D230" s="225"/>
      <c r="E230" s="226"/>
      <c r="F230" s="227"/>
      <c r="G230" s="227">
        <f>SUMIF(AG231:AG233,"&lt;&gt;NOR",G231:G233)</f>
        <v>0</v>
      </c>
      <c r="H230" s="227"/>
      <c r="I230" s="227">
        <f>SUM(I231:I233)</f>
        <v>0</v>
      </c>
      <c r="J230" s="227"/>
      <c r="K230" s="227">
        <f>SUM(K231:K233)</f>
        <v>0</v>
      </c>
      <c r="L230" s="227"/>
      <c r="M230" s="227">
        <f>SUM(M231:M233)</f>
        <v>0</v>
      </c>
      <c r="N230" s="227"/>
      <c r="O230" s="227">
        <f>SUM(O231:O233)</f>
        <v>0</v>
      </c>
      <c r="P230" s="227"/>
      <c r="Q230" s="227">
        <f>SUM(Q231:Q233)</f>
        <v>0</v>
      </c>
      <c r="R230" s="227"/>
      <c r="S230" s="227"/>
      <c r="T230" s="228"/>
      <c r="U230" s="222"/>
      <c r="V230" s="222">
        <f>SUM(V231:V233)</f>
        <v>85.2</v>
      </c>
      <c r="W230" s="222"/>
      <c r="X230" s="222"/>
      <c r="AG230" t="s">
        <v>128</v>
      </c>
    </row>
    <row r="231" spans="1:60" outlineLevel="1" x14ac:dyDescent="0.2">
      <c r="A231" s="229">
        <v>57</v>
      </c>
      <c r="B231" s="230" t="s">
        <v>373</v>
      </c>
      <c r="C231" s="240" t="s">
        <v>374</v>
      </c>
      <c r="D231" s="231" t="s">
        <v>246</v>
      </c>
      <c r="E231" s="232">
        <v>218.45209</v>
      </c>
      <c r="F231" s="233"/>
      <c r="G231" s="234">
        <f>ROUND(E231*F231,2)</f>
        <v>0</v>
      </c>
      <c r="H231" s="233"/>
      <c r="I231" s="234">
        <f>ROUND(E231*H231,2)</f>
        <v>0</v>
      </c>
      <c r="J231" s="233"/>
      <c r="K231" s="234">
        <f>ROUND(E231*J231,2)</f>
        <v>0</v>
      </c>
      <c r="L231" s="234">
        <v>21</v>
      </c>
      <c r="M231" s="234">
        <f>G231*(1+L231/100)</f>
        <v>0</v>
      </c>
      <c r="N231" s="234">
        <v>0</v>
      </c>
      <c r="O231" s="234">
        <f>ROUND(E231*N231,2)</f>
        <v>0</v>
      </c>
      <c r="P231" s="234">
        <v>0</v>
      </c>
      <c r="Q231" s="234">
        <f>ROUND(E231*P231,2)</f>
        <v>0</v>
      </c>
      <c r="R231" s="234" t="s">
        <v>162</v>
      </c>
      <c r="S231" s="234" t="s">
        <v>132</v>
      </c>
      <c r="T231" s="235" t="s">
        <v>132</v>
      </c>
      <c r="U231" s="219">
        <v>0.39</v>
      </c>
      <c r="V231" s="219">
        <f>ROUND(E231*U231,2)</f>
        <v>85.2</v>
      </c>
      <c r="W231" s="219"/>
      <c r="X231" s="219" t="s">
        <v>375</v>
      </c>
      <c r="Y231" s="210"/>
      <c r="Z231" s="210"/>
      <c r="AA231" s="210"/>
      <c r="AB231" s="210"/>
      <c r="AC231" s="210"/>
      <c r="AD231" s="210"/>
      <c r="AE231" s="210"/>
      <c r="AF231" s="210"/>
      <c r="AG231" s="210" t="s">
        <v>376</v>
      </c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  <c r="AT231" s="210"/>
      <c r="AU231" s="210"/>
      <c r="AV231" s="210"/>
      <c r="AW231" s="210"/>
      <c r="AX231" s="210"/>
      <c r="AY231" s="210"/>
      <c r="AZ231" s="210"/>
      <c r="BA231" s="210"/>
      <c r="BB231" s="210"/>
      <c r="BC231" s="210"/>
      <c r="BD231" s="210"/>
      <c r="BE231" s="210"/>
      <c r="BF231" s="210"/>
      <c r="BG231" s="210"/>
      <c r="BH231" s="210"/>
    </row>
    <row r="232" spans="1:60" outlineLevel="1" x14ac:dyDescent="0.2">
      <c r="A232" s="217"/>
      <c r="B232" s="218"/>
      <c r="C232" s="250" t="s">
        <v>377</v>
      </c>
      <c r="D232" s="247"/>
      <c r="E232" s="247"/>
      <c r="F232" s="247"/>
      <c r="G232" s="247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19"/>
      <c r="V232" s="219"/>
      <c r="W232" s="219"/>
      <c r="X232" s="219"/>
      <c r="Y232" s="210"/>
      <c r="Z232" s="210"/>
      <c r="AA232" s="210"/>
      <c r="AB232" s="210"/>
      <c r="AC232" s="210"/>
      <c r="AD232" s="210"/>
      <c r="AE232" s="210"/>
      <c r="AF232" s="210"/>
      <c r="AG232" s="210" t="s">
        <v>166</v>
      </c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  <c r="AT232" s="210"/>
      <c r="AU232" s="210"/>
      <c r="AV232" s="210"/>
      <c r="AW232" s="210"/>
      <c r="AX232" s="210"/>
      <c r="AY232" s="210"/>
      <c r="AZ232" s="210"/>
      <c r="BA232" s="210"/>
      <c r="BB232" s="210"/>
      <c r="BC232" s="210"/>
      <c r="BD232" s="210"/>
      <c r="BE232" s="210"/>
      <c r="BF232" s="210"/>
      <c r="BG232" s="210"/>
      <c r="BH232" s="210"/>
    </row>
    <row r="233" spans="1:60" outlineLevel="1" x14ac:dyDescent="0.2">
      <c r="A233" s="217"/>
      <c r="B233" s="218"/>
      <c r="C233" s="242"/>
      <c r="D233" s="236"/>
      <c r="E233" s="236"/>
      <c r="F233" s="236"/>
      <c r="G233" s="236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19"/>
      <c r="V233" s="219"/>
      <c r="W233" s="219"/>
      <c r="X233" s="219"/>
      <c r="Y233" s="210"/>
      <c r="Z233" s="210"/>
      <c r="AA233" s="210"/>
      <c r="AB233" s="210"/>
      <c r="AC233" s="210"/>
      <c r="AD233" s="210"/>
      <c r="AE233" s="210"/>
      <c r="AF233" s="210"/>
      <c r="AG233" s="210" t="s">
        <v>139</v>
      </c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0"/>
      <c r="AU233" s="210"/>
      <c r="AV233" s="210"/>
      <c r="AW233" s="210"/>
      <c r="AX233" s="210"/>
      <c r="AY233" s="210"/>
      <c r="AZ233" s="210"/>
      <c r="BA233" s="210"/>
      <c r="BB233" s="210"/>
      <c r="BC233" s="210"/>
      <c r="BD233" s="210"/>
      <c r="BE233" s="210"/>
      <c r="BF233" s="210"/>
      <c r="BG233" s="210"/>
      <c r="BH233" s="210"/>
    </row>
    <row r="234" spans="1:60" x14ac:dyDescent="0.2">
      <c r="A234" s="223" t="s">
        <v>127</v>
      </c>
      <c r="B234" s="224" t="s">
        <v>92</v>
      </c>
      <c r="C234" s="239" t="s">
        <v>93</v>
      </c>
      <c r="D234" s="225"/>
      <c r="E234" s="226"/>
      <c r="F234" s="227"/>
      <c r="G234" s="227">
        <f>SUMIF(AG235:AG237,"&lt;&gt;NOR",G235:G237)</f>
        <v>0</v>
      </c>
      <c r="H234" s="227"/>
      <c r="I234" s="227">
        <f>SUM(I235:I237)</f>
        <v>0</v>
      </c>
      <c r="J234" s="227"/>
      <c r="K234" s="227">
        <f>SUM(K235:K237)</f>
        <v>0</v>
      </c>
      <c r="L234" s="227"/>
      <c r="M234" s="227">
        <f>SUM(M235:M237)</f>
        <v>0</v>
      </c>
      <c r="N234" s="227"/>
      <c r="O234" s="227">
        <f>SUM(O235:O237)</f>
        <v>0</v>
      </c>
      <c r="P234" s="227"/>
      <c r="Q234" s="227">
        <f>SUM(Q235:Q237)</f>
        <v>0</v>
      </c>
      <c r="R234" s="227"/>
      <c r="S234" s="227"/>
      <c r="T234" s="228"/>
      <c r="U234" s="222"/>
      <c r="V234" s="222">
        <f>SUM(V235:V237)</f>
        <v>0.5</v>
      </c>
      <c r="W234" s="222"/>
      <c r="X234" s="222"/>
      <c r="AG234" t="s">
        <v>128</v>
      </c>
    </row>
    <row r="235" spans="1:60" outlineLevel="1" x14ac:dyDescent="0.2">
      <c r="A235" s="229">
        <v>58</v>
      </c>
      <c r="B235" s="230" t="s">
        <v>378</v>
      </c>
      <c r="C235" s="240" t="s">
        <v>379</v>
      </c>
      <c r="D235" s="231" t="s">
        <v>161</v>
      </c>
      <c r="E235" s="232">
        <v>3.15</v>
      </c>
      <c r="F235" s="233"/>
      <c r="G235" s="234">
        <f>ROUND(E235*F235,2)</f>
        <v>0</v>
      </c>
      <c r="H235" s="233"/>
      <c r="I235" s="234">
        <f>ROUND(E235*H235,2)</f>
        <v>0</v>
      </c>
      <c r="J235" s="233"/>
      <c r="K235" s="234">
        <f>ROUND(E235*J235,2)</f>
        <v>0</v>
      </c>
      <c r="L235" s="234">
        <v>21</v>
      </c>
      <c r="M235" s="234">
        <f>G235*(1+L235/100)</f>
        <v>0</v>
      </c>
      <c r="N235" s="234">
        <v>1.7000000000000001E-4</v>
      </c>
      <c r="O235" s="234">
        <f>ROUND(E235*N235,2)</f>
        <v>0</v>
      </c>
      <c r="P235" s="234">
        <v>0</v>
      </c>
      <c r="Q235" s="234">
        <f>ROUND(E235*P235,2)</f>
        <v>0</v>
      </c>
      <c r="R235" s="234" t="s">
        <v>380</v>
      </c>
      <c r="S235" s="234" t="s">
        <v>132</v>
      </c>
      <c r="T235" s="235" t="s">
        <v>132</v>
      </c>
      <c r="U235" s="219">
        <v>0.16</v>
      </c>
      <c r="V235" s="219">
        <f>ROUND(E235*U235,2)</f>
        <v>0.5</v>
      </c>
      <c r="W235" s="219"/>
      <c r="X235" s="219" t="s">
        <v>163</v>
      </c>
      <c r="Y235" s="210"/>
      <c r="Z235" s="210"/>
      <c r="AA235" s="210"/>
      <c r="AB235" s="210"/>
      <c r="AC235" s="210"/>
      <c r="AD235" s="210"/>
      <c r="AE235" s="210"/>
      <c r="AF235" s="210"/>
      <c r="AG235" s="210" t="s">
        <v>164</v>
      </c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  <c r="AT235" s="210"/>
      <c r="AU235" s="210"/>
      <c r="AV235" s="210"/>
      <c r="AW235" s="210"/>
      <c r="AX235" s="210"/>
      <c r="AY235" s="210"/>
      <c r="AZ235" s="210"/>
      <c r="BA235" s="210"/>
      <c r="BB235" s="210"/>
      <c r="BC235" s="210"/>
      <c r="BD235" s="210"/>
      <c r="BE235" s="210"/>
      <c r="BF235" s="210"/>
      <c r="BG235" s="210"/>
      <c r="BH235" s="210"/>
    </row>
    <row r="236" spans="1:60" outlineLevel="1" x14ac:dyDescent="0.2">
      <c r="A236" s="217"/>
      <c r="B236" s="218"/>
      <c r="C236" s="241" t="s">
        <v>381</v>
      </c>
      <c r="D236" s="220"/>
      <c r="E236" s="221">
        <v>3.15</v>
      </c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19"/>
      <c r="V236" s="219"/>
      <c r="W236" s="219"/>
      <c r="X236" s="219"/>
      <c r="Y236" s="210"/>
      <c r="Z236" s="210"/>
      <c r="AA236" s="210"/>
      <c r="AB236" s="210"/>
      <c r="AC236" s="210"/>
      <c r="AD236" s="210"/>
      <c r="AE236" s="210"/>
      <c r="AF236" s="210"/>
      <c r="AG236" s="210" t="s">
        <v>137</v>
      </c>
      <c r="AH236" s="210">
        <v>0</v>
      </c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  <c r="AT236" s="210"/>
      <c r="AU236" s="210"/>
      <c r="AV236" s="210"/>
      <c r="AW236" s="210"/>
      <c r="AX236" s="210"/>
      <c r="AY236" s="210"/>
      <c r="AZ236" s="210"/>
      <c r="BA236" s="210"/>
      <c r="BB236" s="210"/>
      <c r="BC236" s="210"/>
      <c r="BD236" s="210"/>
      <c r="BE236" s="210"/>
      <c r="BF236" s="210"/>
      <c r="BG236" s="210"/>
      <c r="BH236" s="210"/>
    </row>
    <row r="237" spans="1:60" outlineLevel="1" x14ac:dyDescent="0.2">
      <c r="A237" s="217"/>
      <c r="B237" s="218"/>
      <c r="C237" s="242"/>
      <c r="D237" s="236"/>
      <c r="E237" s="236"/>
      <c r="F237" s="236"/>
      <c r="G237" s="236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19"/>
      <c r="V237" s="219"/>
      <c r="W237" s="219"/>
      <c r="X237" s="219"/>
      <c r="Y237" s="210"/>
      <c r="Z237" s="210"/>
      <c r="AA237" s="210"/>
      <c r="AB237" s="210"/>
      <c r="AC237" s="210"/>
      <c r="AD237" s="210"/>
      <c r="AE237" s="210"/>
      <c r="AF237" s="210"/>
      <c r="AG237" s="210" t="s">
        <v>139</v>
      </c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  <c r="AT237" s="210"/>
      <c r="AU237" s="210"/>
      <c r="AV237" s="210"/>
      <c r="AW237" s="210"/>
      <c r="AX237" s="210"/>
      <c r="AY237" s="210"/>
      <c r="AZ237" s="210"/>
      <c r="BA237" s="210"/>
      <c r="BB237" s="210"/>
      <c r="BC237" s="210"/>
      <c r="BD237" s="210"/>
      <c r="BE237" s="210"/>
      <c r="BF237" s="210"/>
      <c r="BG237" s="210"/>
      <c r="BH237" s="210"/>
    </row>
    <row r="238" spans="1:60" x14ac:dyDescent="0.2">
      <c r="A238" s="223" t="s">
        <v>127</v>
      </c>
      <c r="B238" s="224" t="s">
        <v>94</v>
      </c>
      <c r="C238" s="239" t="s">
        <v>95</v>
      </c>
      <c r="D238" s="225"/>
      <c r="E238" s="226"/>
      <c r="F238" s="227"/>
      <c r="G238" s="227">
        <f>SUMIF(AG239:AG272,"&lt;&gt;NOR",G239:G272)</f>
        <v>0</v>
      </c>
      <c r="H238" s="227"/>
      <c r="I238" s="227">
        <f>SUM(I239:I272)</f>
        <v>0</v>
      </c>
      <c r="J238" s="227"/>
      <c r="K238" s="227">
        <f>SUM(K239:K272)</f>
        <v>0</v>
      </c>
      <c r="L238" s="227"/>
      <c r="M238" s="227">
        <f>SUM(M239:M272)</f>
        <v>0</v>
      </c>
      <c r="N238" s="227"/>
      <c r="O238" s="227">
        <f>SUM(O239:O272)</f>
        <v>0</v>
      </c>
      <c r="P238" s="227"/>
      <c r="Q238" s="227">
        <f>SUM(Q239:Q272)</f>
        <v>0</v>
      </c>
      <c r="R238" s="227"/>
      <c r="S238" s="227"/>
      <c r="T238" s="228"/>
      <c r="U238" s="222"/>
      <c r="V238" s="222">
        <f>SUM(V239:V272)</f>
        <v>186.02</v>
      </c>
      <c r="W238" s="222"/>
      <c r="X238" s="222"/>
      <c r="AG238" t="s">
        <v>128</v>
      </c>
    </row>
    <row r="239" spans="1:60" outlineLevel="1" x14ac:dyDescent="0.2">
      <c r="A239" s="229">
        <v>59</v>
      </c>
      <c r="B239" s="230" t="s">
        <v>382</v>
      </c>
      <c r="C239" s="240" t="s">
        <v>383</v>
      </c>
      <c r="D239" s="231" t="s">
        <v>246</v>
      </c>
      <c r="E239" s="232">
        <v>129.173</v>
      </c>
      <c r="F239" s="233"/>
      <c r="G239" s="234">
        <f>ROUND(E239*F239,2)</f>
        <v>0</v>
      </c>
      <c r="H239" s="233"/>
      <c r="I239" s="234">
        <f>ROUND(E239*H239,2)</f>
        <v>0</v>
      </c>
      <c r="J239" s="233"/>
      <c r="K239" s="234">
        <f>ROUND(E239*J239,2)</f>
        <v>0</v>
      </c>
      <c r="L239" s="234">
        <v>21</v>
      </c>
      <c r="M239" s="234">
        <f>G239*(1+L239/100)</f>
        <v>0</v>
      </c>
      <c r="N239" s="234">
        <v>0</v>
      </c>
      <c r="O239" s="234">
        <f>ROUND(E239*N239,2)</f>
        <v>0</v>
      </c>
      <c r="P239" s="234">
        <v>0</v>
      </c>
      <c r="Q239" s="234">
        <f>ROUND(E239*P239,2)</f>
        <v>0</v>
      </c>
      <c r="R239" s="234" t="s">
        <v>162</v>
      </c>
      <c r="S239" s="234" t="s">
        <v>132</v>
      </c>
      <c r="T239" s="235" t="s">
        <v>132</v>
      </c>
      <c r="U239" s="219">
        <v>0.01</v>
      </c>
      <c r="V239" s="219">
        <f>ROUND(E239*U239,2)</f>
        <v>1.29</v>
      </c>
      <c r="W239" s="219"/>
      <c r="X239" s="219" t="s">
        <v>163</v>
      </c>
      <c r="Y239" s="210"/>
      <c r="Z239" s="210"/>
      <c r="AA239" s="210"/>
      <c r="AB239" s="210"/>
      <c r="AC239" s="210"/>
      <c r="AD239" s="210"/>
      <c r="AE239" s="210"/>
      <c r="AF239" s="210"/>
      <c r="AG239" s="210" t="s">
        <v>164</v>
      </c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  <c r="AT239" s="210"/>
      <c r="AU239" s="210"/>
      <c r="AV239" s="210"/>
      <c r="AW239" s="210"/>
      <c r="AX239" s="210"/>
      <c r="AY239" s="210"/>
      <c r="AZ239" s="210"/>
      <c r="BA239" s="210"/>
      <c r="BB239" s="210"/>
      <c r="BC239" s="210"/>
      <c r="BD239" s="210"/>
      <c r="BE239" s="210"/>
      <c r="BF239" s="210"/>
      <c r="BG239" s="210"/>
      <c r="BH239" s="210"/>
    </row>
    <row r="240" spans="1:60" outlineLevel="1" x14ac:dyDescent="0.2">
      <c r="A240" s="217"/>
      <c r="B240" s="218"/>
      <c r="C240" s="241" t="s">
        <v>384</v>
      </c>
      <c r="D240" s="220"/>
      <c r="E240" s="221">
        <v>95.293000000000006</v>
      </c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219"/>
      <c r="U240" s="219"/>
      <c r="V240" s="219"/>
      <c r="W240" s="219"/>
      <c r="X240" s="219"/>
      <c r="Y240" s="210"/>
      <c r="Z240" s="210"/>
      <c r="AA240" s="210"/>
      <c r="AB240" s="210"/>
      <c r="AC240" s="210"/>
      <c r="AD240" s="210"/>
      <c r="AE240" s="210"/>
      <c r="AF240" s="210"/>
      <c r="AG240" s="210" t="s">
        <v>137</v>
      </c>
      <c r="AH240" s="210">
        <v>7</v>
      </c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0"/>
      <c r="AU240" s="210"/>
      <c r="AV240" s="210"/>
      <c r="AW240" s="210"/>
      <c r="AX240" s="210"/>
      <c r="AY240" s="210"/>
      <c r="AZ240" s="210"/>
      <c r="BA240" s="210"/>
      <c r="BB240" s="210"/>
      <c r="BC240" s="210"/>
      <c r="BD240" s="210"/>
      <c r="BE240" s="210"/>
      <c r="BF240" s="210"/>
      <c r="BG240" s="210"/>
      <c r="BH240" s="210"/>
    </row>
    <row r="241" spans="1:60" outlineLevel="1" x14ac:dyDescent="0.2">
      <c r="A241" s="217"/>
      <c r="B241" s="218"/>
      <c r="C241" s="241" t="s">
        <v>385</v>
      </c>
      <c r="D241" s="220"/>
      <c r="E241" s="221">
        <v>5.72</v>
      </c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219"/>
      <c r="U241" s="219"/>
      <c r="V241" s="219"/>
      <c r="W241" s="219"/>
      <c r="X241" s="219"/>
      <c r="Y241" s="210"/>
      <c r="Z241" s="210"/>
      <c r="AA241" s="210"/>
      <c r="AB241" s="210"/>
      <c r="AC241" s="210"/>
      <c r="AD241" s="210"/>
      <c r="AE241" s="210"/>
      <c r="AF241" s="210"/>
      <c r="AG241" s="210" t="s">
        <v>137</v>
      </c>
      <c r="AH241" s="210">
        <v>5</v>
      </c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  <c r="AT241" s="210"/>
      <c r="AU241" s="210"/>
      <c r="AV241" s="210"/>
      <c r="AW241" s="210"/>
      <c r="AX241" s="210"/>
      <c r="AY241" s="210"/>
      <c r="AZ241" s="210"/>
      <c r="BA241" s="210"/>
      <c r="BB241" s="210"/>
      <c r="BC241" s="210"/>
      <c r="BD241" s="210"/>
      <c r="BE241" s="210"/>
      <c r="BF241" s="210"/>
      <c r="BG241" s="210"/>
      <c r="BH241" s="210"/>
    </row>
    <row r="242" spans="1:60" outlineLevel="1" x14ac:dyDescent="0.2">
      <c r="A242" s="217"/>
      <c r="B242" s="218"/>
      <c r="C242" s="241" t="s">
        <v>386</v>
      </c>
      <c r="D242" s="220"/>
      <c r="E242" s="221">
        <v>28.16</v>
      </c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219"/>
      <c r="U242" s="219"/>
      <c r="V242" s="219"/>
      <c r="W242" s="219"/>
      <c r="X242" s="219"/>
      <c r="Y242" s="210"/>
      <c r="Z242" s="210"/>
      <c r="AA242" s="210"/>
      <c r="AB242" s="210"/>
      <c r="AC242" s="210"/>
      <c r="AD242" s="210"/>
      <c r="AE242" s="210"/>
      <c r="AF242" s="210"/>
      <c r="AG242" s="210" t="s">
        <v>137</v>
      </c>
      <c r="AH242" s="210">
        <v>0</v>
      </c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  <c r="AT242" s="210"/>
      <c r="AU242" s="210"/>
      <c r="AV242" s="210"/>
      <c r="AW242" s="210"/>
      <c r="AX242" s="210"/>
      <c r="AY242" s="210"/>
      <c r="AZ242" s="210"/>
      <c r="BA242" s="210"/>
      <c r="BB242" s="210"/>
      <c r="BC242" s="210"/>
      <c r="BD242" s="210"/>
      <c r="BE242" s="210"/>
      <c r="BF242" s="210"/>
      <c r="BG242" s="210"/>
      <c r="BH242" s="210"/>
    </row>
    <row r="243" spans="1:60" outlineLevel="1" x14ac:dyDescent="0.2">
      <c r="A243" s="217"/>
      <c r="B243" s="218"/>
      <c r="C243" s="242"/>
      <c r="D243" s="236"/>
      <c r="E243" s="236"/>
      <c r="F243" s="236"/>
      <c r="G243" s="236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219"/>
      <c r="U243" s="219"/>
      <c r="V243" s="219"/>
      <c r="W243" s="219"/>
      <c r="X243" s="219"/>
      <c r="Y243" s="210"/>
      <c r="Z243" s="210"/>
      <c r="AA243" s="210"/>
      <c r="AB243" s="210"/>
      <c r="AC243" s="210"/>
      <c r="AD243" s="210"/>
      <c r="AE243" s="210"/>
      <c r="AF243" s="210"/>
      <c r="AG243" s="210" t="s">
        <v>139</v>
      </c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  <c r="AT243" s="210"/>
      <c r="AU243" s="210"/>
      <c r="AV243" s="210"/>
      <c r="AW243" s="210"/>
      <c r="AX243" s="210"/>
      <c r="AY243" s="210"/>
      <c r="AZ243" s="210"/>
      <c r="BA243" s="210"/>
      <c r="BB243" s="210"/>
      <c r="BC243" s="210"/>
      <c r="BD243" s="210"/>
      <c r="BE243" s="210"/>
      <c r="BF243" s="210"/>
      <c r="BG243" s="210"/>
      <c r="BH243" s="210"/>
    </row>
    <row r="244" spans="1:60" outlineLevel="1" x14ac:dyDescent="0.2">
      <c r="A244" s="229">
        <v>60</v>
      </c>
      <c r="B244" s="230" t="s">
        <v>387</v>
      </c>
      <c r="C244" s="240" t="s">
        <v>388</v>
      </c>
      <c r="D244" s="231" t="s">
        <v>246</v>
      </c>
      <c r="E244" s="232">
        <v>658.01700000000005</v>
      </c>
      <c r="F244" s="233"/>
      <c r="G244" s="234">
        <f>ROUND(E244*F244,2)</f>
        <v>0</v>
      </c>
      <c r="H244" s="233"/>
      <c r="I244" s="234">
        <f>ROUND(E244*H244,2)</f>
        <v>0</v>
      </c>
      <c r="J244" s="233"/>
      <c r="K244" s="234">
        <f>ROUND(E244*J244,2)</f>
        <v>0</v>
      </c>
      <c r="L244" s="234">
        <v>21</v>
      </c>
      <c r="M244" s="234">
        <f>G244*(1+L244/100)</f>
        <v>0</v>
      </c>
      <c r="N244" s="234">
        <v>0</v>
      </c>
      <c r="O244" s="234">
        <f>ROUND(E244*N244,2)</f>
        <v>0</v>
      </c>
      <c r="P244" s="234">
        <v>0</v>
      </c>
      <c r="Q244" s="234">
        <f>ROUND(E244*P244,2)</f>
        <v>0</v>
      </c>
      <c r="R244" s="234" t="s">
        <v>162</v>
      </c>
      <c r="S244" s="234" t="s">
        <v>132</v>
      </c>
      <c r="T244" s="235" t="s">
        <v>132</v>
      </c>
      <c r="U244" s="219">
        <v>0</v>
      </c>
      <c r="V244" s="219">
        <f>ROUND(E244*U244,2)</f>
        <v>0</v>
      </c>
      <c r="W244" s="219"/>
      <c r="X244" s="219" t="s">
        <v>163</v>
      </c>
      <c r="Y244" s="210"/>
      <c r="Z244" s="210"/>
      <c r="AA244" s="210"/>
      <c r="AB244" s="210"/>
      <c r="AC244" s="210"/>
      <c r="AD244" s="210"/>
      <c r="AE244" s="210"/>
      <c r="AF244" s="210"/>
      <c r="AG244" s="210" t="s">
        <v>164</v>
      </c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  <c r="AT244" s="210"/>
      <c r="AU244" s="210"/>
      <c r="AV244" s="210"/>
      <c r="AW244" s="210"/>
      <c r="AX244" s="210"/>
      <c r="AY244" s="210"/>
      <c r="AZ244" s="210"/>
      <c r="BA244" s="210"/>
      <c r="BB244" s="210"/>
      <c r="BC244" s="210"/>
      <c r="BD244" s="210"/>
      <c r="BE244" s="210"/>
      <c r="BF244" s="210"/>
      <c r="BG244" s="210"/>
      <c r="BH244" s="210"/>
    </row>
    <row r="245" spans="1:60" outlineLevel="1" x14ac:dyDescent="0.2">
      <c r="A245" s="217"/>
      <c r="B245" s="218"/>
      <c r="C245" s="241" t="s">
        <v>389</v>
      </c>
      <c r="D245" s="220"/>
      <c r="E245" s="221">
        <v>53.82</v>
      </c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19"/>
      <c r="V245" s="219"/>
      <c r="W245" s="219"/>
      <c r="X245" s="219"/>
      <c r="Y245" s="210"/>
      <c r="Z245" s="210"/>
      <c r="AA245" s="210"/>
      <c r="AB245" s="210"/>
      <c r="AC245" s="210"/>
      <c r="AD245" s="210"/>
      <c r="AE245" s="210"/>
      <c r="AF245" s="210"/>
      <c r="AG245" s="210" t="s">
        <v>137</v>
      </c>
      <c r="AH245" s="210">
        <v>0</v>
      </c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  <c r="AT245" s="210"/>
      <c r="AU245" s="210"/>
      <c r="AV245" s="210"/>
      <c r="AW245" s="210"/>
      <c r="AX245" s="210"/>
      <c r="AY245" s="210"/>
      <c r="AZ245" s="210"/>
      <c r="BA245" s="210"/>
      <c r="BB245" s="210"/>
      <c r="BC245" s="210"/>
      <c r="BD245" s="210"/>
      <c r="BE245" s="210"/>
      <c r="BF245" s="210"/>
      <c r="BG245" s="210"/>
      <c r="BH245" s="210"/>
    </row>
    <row r="246" spans="1:60" outlineLevel="1" x14ac:dyDescent="0.2">
      <c r="A246" s="217"/>
      <c r="B246" s="218"/>
      <c r="C246" s="241" t="s">
        <v>390</v>
      </c>
      <c r="D246" s="220"/>
      <c r="E246" s="221">
        <v>857.63699999999994</v>
      </c>
      <c r="F246" s="219"/>
      <c r="G246" s="219"/>
      <c r="H246" s="219"/>
      <c r="I246" s="219"/>
      <c r="J246" s="219"/>
      <c r="K246" s="219"/>
      <c r="L246" s="219"/>
      <c r="M246" s="219"/>
      <c r="N246" s="219"/>
      <c r="O246" s="219"/>
      <c r="P246" s="219"/>
      <c r="Q246" s="219"/>
      <c r="R246" s="219"/>
      <c r="S246" s="219"/>
      <c r="T246" s="219"/>
      <c r="U246" s="219"/>
      <c r="V246" s="219"/>
      <c r="W246" s="219"/>
      <c r="X246" s="219"/>
      <c r="Y246" s="210"/>
      <c r="Z246" s="210"/>
      <c r="AA246" s="210"/>
      <c r="AB246" s="210"/>
      <c r="AC246" s="210"/>
      <c r="AD246" s="210"/>
      <c r="AE246" s="210"/>
      <c r="AF246" s="210"/>
      <c r="AG246" s="210" t="s">
        <v>137</v>
      </c>
      <c r="AH246" s="210">
        <v>0</v>
      </c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  <c r="AT246" s="210"/>
      <c r="AU246" s="210"/>
      <c r="AV246" s="210"/>
      <c r="AW246" s="210"/>
      <c r="AX246" s="210"/>
      <c r="AY246" s="210"/>
      <c r="AZ246" s="210"/>
      <c r="BA246" s="210"/>
      <c r="BB246" s="210"/>
      <c r="BC246" s="210"/>
      <c r="BD246" s="210"/>
      <c r="BE246" s="210"/>
      <c r="BF246" s="210"/>
      <c r="BG246" s="210"/>
      <c r="BH246" s="210"/>
    </row>
    <row r="247" spans="1:60" outlineLevel="1" x14ac:dyDescent="0.2">
      <c r="A247" s="217"/>
      <c r="B247" s="218"/>
      <c r="C247" s="241" t="s">
        <v>391</v>
      </c>
      <c r="D247" s="220"/>
      <c r="E247" s="221">
        <v>-253.44</v>
      </c>
      <c r="F247" s="219"/>
      <c r="G247" s="219"/>
      <c r="H247" s="219"/>
      <c r="I247" s="219"/>
      <c r="J247" s="219"/>
      <c r="K247" s="219"/>
      <c r="L247" s="219"/>
      <c r="M247" s="219"/>
      <c r="N247" s="219"/>
      <c r="O247" s="219"/>
      <c r="P247" s="219"/>
      <c r="Q247" s="219"/>
      <c r="R247" s="219"/>
      <c r="S247" s="219"/>
      <c r="T247" s="219"/>
      <c r="U247" s="219"/>
      <c r="V247" s="219"/>
      <c r="W247" s="219"/>
      <c r="X247" s="219"/>
      <c r="Y247" s="210"/>
      <c r="Z247" s="210"/>
      <c r="AA247" s="210"/>
      <c r="AB247" s="210"/>
      <c r="AC247" s="210"/>
      <c r="AD247" s="210"/>
      <c r="AE247" s="210"/>
      <c r="AF247" s="210"/>
      <c r="AG247" s="210" t="s">
        <v>137</v>
      </c>
      <c r="AH247" s="210">
        <v>0</v>
      </c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  <c r="AT247" s="210"/>
      <c r="AU247" s="210"/>
      <c r="AV247" s="210"/>
      <c r="AW247" s="210"/>
      <c r="AX247" s="210"/>
      <c r="AY247" s="210"/>
      <c r="AZ247" s="210"/>
      <c r="BA247" s="210"/>
      <c r="BB247" s="210"/>
      <c r="BC247" s="210"/>
      <c r="BD247" s="210"/>
      <c r="BE247" s="210"/>
      <c r="BF247" s="210"/>
      <c r="BG247" s="210"/>
      <c r="BH247" s="210"/>
    </row>
    <row r="248" spans="1:60" outlineLevel="1" x14ac:dyDescent="0.2">
      <c r="A248" s="217"/>
      <c r="B248" s="218"/>
      <c r="C248" s="242"/>
      <c r="D248" s="236"/>
      <c r="E248" s="236"/>
      <c r="F248" s="236"/>
      <c r="G248" s="236"/>
      <c r="H248" s="219"/>
      <c r="I248" s="219"/>
      <c r="J248" s="219"/>
      <c r="K248" s="219"/>
      <c r="L248" s="219"/>
      <c r="M248" s="219"/>
      <c r="N248" s="219"/>
      <c r="O248" s="219"/>
      <c r="P248" s="219"/>
      <c r="Q248" s="219"/>
      <c r="R248" s="219"/>
      <c r="S248" s="219"/>
      <c r="T248" s="219"/>
      <c r="U248" s="219"/>
      <c r="V248" s="219"/>
      <c r="W248" s="219"/>
      <c r="X248" s="219"/>
      <c r="Y248" s="210"/>
      <c r="Z248" s="210"/>
      <c r="AA248" s="210"/>
      <c r="AB248" s="210"/>
      <c r="AC248" s="210"/>
      <c r="AD248" s="210"/>
      <c r="AE248" s="210"/>
      <c r="AF248" s="210"/>
      <c r="AG248" s="210" t="s">
        <v>139</v>
      </c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  <c r="AT248" s="210"/>
      <c r="AU248" s="210"/>
      <c r="AV248" s="210"/>
      <c r="AW248" s="210"/>
      <c r="AX248" s="210"/>
      <c r="AY248" s="210"/>
      <c r="AZ248" s="210"/>
      <c r="BA248" s="210"/>
      <c r="BB248" s="210"/>
      <c r="BC248" s="210"/>
      <c r="BD248" s="210"/>
      <c r="BE248" s="210"/>
      <c r="BF248" s="210"/>
      <c r="BG248" s="210"/>
      <c r="BH248" s="210"/>
    </row>
    <row r="249" spans="1:60" ht="22.5" outlineLevel="1" x14ac:dyDescent="0.2">
      <c r="A249" s="229">
        <v>61</v>
      </c>
      <c r="B249" s="230" t="s">
        <v>392</v>
      </c>
      <c r="C249" s="240" t="s">
        <v>393</v>
      </c>
      <c r="D249" s="231" t="s">
        <v>246</v>
      </c>
      <c r="E249" s="232">
        <v>176.26259999999999</v>
      </c>
      <c r="F249" s="233"/>
      <c r="G249" s="234">
        <f>ROUND(E249*F249,2)</f>
        <v>0</v>
      </c>
      <c r="H249" s="233"/>
      <c r="I249" s="234">
        <f>ROUND(E249*H249,2)</f>
        <v>0</v>
      </c>
      <c r="J249" s="233"/>
      <c r="K249" s="234">
        <f>ROUND(E249*J249,2)</f>
        <v>0</v>
      </c>
      <c r="L249" s="234">
        <v>21</v>
      </c>
      <c r="M249" s="234">
        <f>G249*(1+L249/100)</f>
        <v>0</v>
      </c>
      <c r="N249" s="234">
        <v>0</v>
      </c>
      <c r="O249" s="234">
        <f>ROUND(E249*N249,2)</f>
        <v>0</v>
      </c>
      <c r="P249" s="234">
        <v>0</v>
      </c>
      <c r="Q249" s="234">
        <f>ROUND(E249*P249,2)</f>
        <v>0</v>
      </c>
      <c r="R249" s="234" t="s">
        <v>162</v>
      </c>
      <c r="S249" s="234" t="s">
        <v>132</v>
      </c>
      <c r="T249" s="235" t="s">
        <v>132</v>
      </c>
      <c r="U249" s="219">
        <v>0.69</v>
      </c>
      <c r="V249" s="219">
        <f>ROUND(E249*U249,2)</f>
        <v>121.62</v>
      </c>
      <c r="W249" s="219"/>
      <c r="X249" s="219" t="s">
        <v>163</v>
      </c>
      <c r="Y249" s="210"/>
      <c r="Z249" s="210"/>
      <c r="AA249" s="210"/>
      <c r="AB249" s="210"/>
      <c r="AC249" s="210"/>
      <c r="AD249" s="210"/>
      <c r="AE249" s="210"/>
      <c r="AF249" s="210"/>
      <c r="AG249" s="210" t="s">
        <v>164</v>
      </c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  <c r="AT249" s="210"/>
      <c r="AU249" s="210"/>
      <c r="AV249" s="210"/>
      <c r="AW249" s="210"/>
      <c r="AX249" s="210"/>
      <c r="AY249" s="210"/>
      <c r="AZ249" s="210"/>
      <c r="BA249" s="210"/>
      <c r="BB249" s="210"/>
      <c r="BC249" s="210"/>
      <c r="BD249" s="210"/>
      <c r="BE249" s="210"/>
      <c r="BF249" s="210"/>
      <c r="BG249" s="210"/>
      <c r="BH249" s="210"/>
    </row>
    <row r="250" spans="1:60" outlineLevel="1" x14ac:dyDescent="0.2">
      <c r="A250" s="217"/>
      <c r="B250" s="218"/>
      <c r="C250" s="241" t="s">
        <v>394</v>
      </c>
      <c r="D250" s="220"/>
      <c r="E250" s="221">
        <v>86.27</v>
      </c>
      <c r="F250" s="219"/>
      <c r="G250" s="219"/>
      <c r="H250" s="219"/>
      <c r="I250" s="219"/>
      <c r="J250" s="219"/>
      <c r="K250" s="219"/>
      <c r="L250" s="219"/>
      <c r="M250" s="219"/>
      <c r="N250" s="219"/>
      <c r="O250" s="219"/>
      <c r="P250" s="219"/>
      <c r="Q250" s="219"/>
      <c r="R250" s="219"/>
      <c r="S250" s="219"/>
      <c r="T250" s="219"/>
      <c r="U250" s="219"/>
      <c r="V250" s="219"/>
      <c r="W250" s="219"/>
      <c r="X250" s="219"/>
      <c r="Y250" s="210"/>
      <c r="Z250" s="210"/>
      <c r="AA250" s="210"/>
      <c r="AB250" s="210"/>
      <c r="AC250" s="210"/>
      <c r="AD250" s="210"/>
      <c r="AE250" s="210"/>
      <c r="AF250" s="210"/>
      <c r="AG250" s="210" t="s">
        <v>137</v>
      </c>
      <c r="AH250" s="210">
        <v>7</v>
      </c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  <c r="AT250" s="210"/>
      <c r="AU250" s="210"/>
      <c r="AV250" s="210"/>
      <c r="AW250" s="210"/>
      <c r="AX250" s="210"/>
      <c r="AY250" s="210"/>
      <c r="AZ250" s="210"/>
      <c r="BA250" s="210"/>
      <c r="BB250" s="210"/>
      <c r="BC250" s="210"/>
      <c r="BD250" s="210"/>
      <c r="BE250" s="210"/>
      <c r="BF250" s="210"/>
      <c r="BG250" s="210"/>
      <c r="BH250" s="210"/>
    </row>
    <row r="251" spans="1:60" outlineLevel="1" x14ac:dyDescent="0.2">
      <c r="A251" s="217"/>
      <c r="B251" s="218"/>
      <c r="C251" s="241" t="s">
        <v>395</v>
      </c>
      <c r="D251" s="220"/>
      <c r="E251" s="221">
        <v>1.1088</v>
      </c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0"/>
      <c r="Z251" s="210"/>
      <c r="AA251" s="210"/>
      <c r="AB251" s="210"/>
      <c r="AC251" s="210"/>
      <c r="AD251" s="210"/>
      <c r="AE251" s="210"/>
      <c r="AF251" s="210"/>
      <c r="AG251" s="210" t="s">
        <v>137</v>
      </c>
      <c r="AH251" s="210">
        <v>7</v>
      </c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0"/>
      <c r="AU251" s="210"/>
      <c r="AV251" s="210"/>
      <c r="AW251" s="210"/>
      <c r="AX251" s="210"/>
      <c r="AY251" s="210"/>
      <c r="AZ251" s="210"/>
      <c r="BA251" s="210"/>
      <c r="BB251" s="210"/>
      <c r="BC251" s="210"/>
      <c r="BD251" s="210"/>
      <c r="BE251" s="210"/>
      <c r="BF251" s="210"/>
      <c r="BG251" s="210"/>
      <c r="BH251" s="210"/>
    </row>
    <row r="252" spans="1:60" outlineLevel="1" x14ac:dyDescent="0.2">
      <c r="A252" s="217"/>
      <c r="B252" s="218"/>
      <c r="C252" s="241" t="s">
        <v>396</v>
      </c>
      <c r="D252" s="220"/>
      <c r="E252" s="221">
        <v>1.3049999999999999</v>
      </c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0"/>
      <c r="Z252" s="210"/>
      <c r="AA252" s="210"/>
      <c r="AB252" s="210"/>
      <c r="AC252" s="210"/>
      <c r="AD252" s="210"/>
      <c r="AE252" s="210"/>
      <c r="AF252" s="210"/>
      <c r="AG252" s="210" t="s">
        <v>137</v>
      </c>
      <c r="AH252" s="210">
        <v>7</v>
      </c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  <c r="AT252" s="210"/>
      <c r="AU252" s="210"/>
      <c r="AV252" s="210"/>
      <c r="AW252" s="210"/>
      <c r="AX252" s="210"/>
      <c r="AY252" s="210"/>
      <c r="AZ252" s="210"/>
      <c r="BA252" s="210"/>
      <c r="BB252" s="210"/>
      <c r="BC252" s="210"/>
      <c r="BD252" s="210"/>
      <c r="BE252" s="210"/>
      <c r="BF252" s="210"/>
      <c r="BG252" s="210"/>
      <c r="BH252" s="210"/>
    </row>
    <row r="253" spans="1:60" outlineLevel="1" x14ac:dyDescent="0.2">
      <c r="A253" s="217"/>
      <c r="B253" s="218"/>
      <c r="C253" s="241" t="s">
        <v>397</v>
      </c>
      <c r="D253" s="220"/>
      <c r="E253" s="221">
        <v>87.378799999999998</v>
      </c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0"/>
      <c r="Z253" s="210"/>
      <c r="AA253" s="210"/>
      <c r="AB253" s="210"/>
      <c r="AC253" s="210"/>
      <c r="AD253" s="210"/>
      <c r="AE253" s="210"/>
      <c r="AF253" s="210"/>
      <c r="AG253" s="210" t="s">
        <v>137</v>
      </c>
      <c r="AH253" s="210">
        <v>5</v>
      </c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  <c r="AT253" s="210"/>
      <c r="AU253" s="210"/>
      <c r="AV253" s="210"/>
      <c r="AW253" s="210"/>
      <c r="AX253" s="210"/>
      <c r="AY253" s="210"/>
      <c r="AZ253" s="210"/>
      <c r="BA253" s="210"/>
      <c r="BB253" s="210"/>
      <c r="BC253" s="210"/>
      <c r="BD253" s="210"/>
      <c r="BE253" s="210"/>
      <c r="BF253" s="210"/>
      <c r="BG253" s="210"/>
      <c r="BH253" s="210"/>
    </row>
    <row r="254" spans="1:60" outlineLevel="1" x14ac:dyDescent="0.2">
      <c r="A254" s="217"/>
      <c r="B254" s="218"/>
      <c r="C254" s="241" t="s">
        <v>398</v>
      </c>
      <c r="D254" s="220"/>
      <c r="E254" s="221">
        <v>0.2</v>
      </c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19"/>
      <c r="U254" s="219"/>
      <c r="V254" s="219"/>
      <c r="W254" s="219"/>
      <c r="X254" s="219"/>
      <c r="Y254" s="210"/>
      <c r="Z254" s="210"/>
      <c r="AA254" s="210"/>
      <c r="AB254" s="210"/>
      <c r="AC254" s="210"/>
      <c r="AD254" s="210"/>
      <c r="AE254" s="210"/>
      <c r="AF254" s="210"/>
      <c r="AG254" s="210" t="s">
        <v>137</v>
      </c>
      <c r="AH254" s="210">
        <v>0</v>
      </c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  <c r="AT254" s="210"/>
      <c r="AU254" s="210"/>
      <c r="AV254" s="210"/>
      <c r="AW254" s="210"/>
      <c r="AX254" s="210"/>
      <c r="AY254" s="210"/>
      <c r="AZ254" s="210"/>
      <c r="BA254" s="210"/>
      <c r="BB254" s="210"/>
      <c r="BC254" s="210"/>
      <c r="BD254" s="210"/>
      <c r="BE254" s="210"/>
      <c r="BF254" s="210"/>
      <c r="BG254" s="210"/>
      <c r="BH254" s="210"/>
    </row>
    <row r="255" spans="1:60" outlineLevel="1" x14ac:dyDescent="0.2">
      <c r="A255" s="217"/>
      <c r="B255" s="218"/>
      <c r="C255" s="242"/>
      <c r="D255" s="236"/>
      <c r="E255" s="236"/>
      <c r="F255" s="236"/>
      <c r="G255" s="236"/>
      <c r="H255" s="219"/>
      <c r="I255" s="219"/>
      <c r="J255" s="219"/>
      <c r="K255" s="219"/>
      <c r="L255" s="219"/>
      <c r="M255" s="219"/>
      <c r="N255" s="219"/>
      <c r="O255" s="219"/>
      <c r="P255" s="219"/>
      <c r="Q255" s="219"/>
      <c r="R255" s="219"/>
      <c r="S255" s="219"/>
      <c r="T255" s="219"/>
      <c r="U255" s="219"/>
      <c r="V255" s="219"/>
      <c r="W255" s="219"/>
      <c r="X255" s="219"/>
      <c r="Y255" s="210"/>
      <c r="Z255" s="210"/>
      <c r="AA255" s="210"/>
      <c r="AB255" s="210"/>
      <c r="AC255" s="210"/>
      <c r="AD255" s="210"/>
      <c r="AE255" s="210"/>
      <c r="AF255" s="210"/>
      <c r="AG255" s="210" t="s">
        <v>139</v>
      </c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  <c r="AT255" s="210"/>
      <c r="AU255" s="210"/>
      <c r="AV255" s="210"/>
      <c r="AW255" s="210"/>
      <c r="AX255" s="210"/>
      <c r="AY255" s="210"/>
      <c r="AZ255" s="210"/>
      <c r="BA255" s="210"/>
      <c r="BB255" s="210"/>
      <c r="BC255" s="210"/>
      <c r="BD255" s="210"/>
      <c r="BE255" s="210"/>
      <c r="BF255" s="210"/>
      <c r="BG255" s="210"/>
      <c r="BH255" s="210"/>
    </row>
    <row r="256" spans="1:60" ht="22.5" outlineLevel="1" x14ac:dyDescent="0.2">
      <c r="A256" s="229">
        <v>62</v>
      </c>
      <c r="B256" s="230" t="s">
        <v>399</v>
      </c>
      <c r="C256" s="240" t="s">
        <v>400</v>
      </c>
      <c r="D256" s="231" t="s">
        <v>246</v>
      </c>
      <c r="E256" s="232">
        <v>0.60499999999999998</v>
      </c>
      <c r="F256" s="233"/>
      <c r="G256" s="234">
        <f>ROUND(E256*F256,2)</f>
        <v>0</v>
      </c>
      <c r="H256" s="233"/>
      <c r="I256" s="234">
        <f>ROUND(E256*H256,2)</f>
        <v>0</v>
      </c>
      <c r="J256" s="233"/>
      <c r="K256" s="234">
        <f>ROUND(E256*J256,2)</f>
        <v>0</v>
      </c>
      <c r="L256" s="234">
        <v>21</v>
      </c>
      <c r="M256" s="234">
        <f>G256*(1+L256/100)</f>
        <v>0</v>
      </c>
      <c r="N256" s="234">
        <v>0</v>
      </c>
      <c r="O256" s="234">
        <f>ROUND(E256*N256,2)</f>
        <v>0</v>
      </c>
      <c r="P256" s="234">
        <v>0</v>
      </c>
      <c r="Q256" s="234">
        <f>ROUND(E256*P256,2)</f>
        <v>0</v>
      </c>
      <c r="R256" s="234" t="s">
        <v>162</v>
      </c>
      <c r="S256" s="234" t="s">
        <v>132</v>
      </c>
      <c r="T256" s="235" t="s">
        <v>132</v>
      </c>
      <c r="U256" s="219">
        <v>0</v>
      </c>
      <c r="V256" s="219">
        <f>ROUND(E256*U256,2)</f>
        <v>0</v>
      </c>
      <c r="W256" s="219"/>
      <c r="X256" s="219" t="s">
        <v>163</v>
      </c>
      <c r="Y256" s="210"/>
      <c r="Z256" s="210"/>
      <c r="AA256" s="210"/>
      <c r="AB256" s="210"/>
      <c r="AC256" s="210"/>
      <c r="AD256" s="210"/>
      <c r="AE256" s="210"/>
      <c r="AF256" s="210"/>
      <c r="AG256" s="210" t="s">
        <v>164</v>
      </c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  <c r="AT256" s="210"/>
      <c r="AU256" s="210"/>
      <c r="AV256" s="210"/>
      <c r="AW256" s="210"/>
      <c r="AX256" s="210"/>
      <c r="AY256" s="210"/>
      <c r="AZ256" s="210"/>
      <c r="BA256" s="210"/>
      <c r="BB256" s="210"/>
      <c r="BC256" s="210"/>
      <c r="BD256" s="210"/>
      <c r="BE256" s="210"/>
      <c r="BF256" s="210"/>
      <c r="BG256" s="210"/>
      <c r="BH256" s="210"/>
    </row>
    <row r="257" spans="1:60" outlineLevel="1" x14ac:dyDescent="0.2">
      <c r="A257" s="217"/>
      <c r="B257" s="218"/>
      <c r="C257" s="241" t="s">
        <v>401</v>
      </c>
      <c r="D257" s="220"/>
      <c r="E257" s="221">
        <v>0.40500000000000003</v>
      </c>
      <c r="F257" s="219"/>
      <c r="G257" s="219"/>
      <c r="H257" s="219"/>
      <c r="I257" s="219"/>
      <c r="J257" s="219"/>
      <c r="K257" s="219"/>
      <c r="L257" s="219"/>
      <c r="M257" s="219"/>
      <c r="N257" s="219"/>
      <c r="O257" s="219"/>
      <c r="P257" s="219"/>
      <c r="Q257" s="219"/>
      <c r="R257" s="219"/>
      <c r="S257" s="219"/>
      <c r="T257" s="219"/>
      <c r="U257" s="219"/>
      <c r="V257" s="219"/>
      <c r="W257" s="219"/>
      <c r="X257" s="219"/>
      <c r="Y257" s="210"/>
      <c r="Z257" s="210"/>
      <c r="AA257" s="210"/>
      <c r="AB257" s="210"/>
      <c r="AC257" s="210"/>
      <c r="AD257" s="210"/>
      <c r="AE257" s="210"/>
      <c r="AF257" s="210"/>
      <c r="AG257" s="210" t="s">
        <v>137</v>
      </c>
      <c r="AH257" s="210">
        <v>0</v>
      </c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  <c r="AT257" s="210"/>
      <c r="AU257" s="210"/>
      <c r="AV257" s="210"/>
      <c r="AW257" s="210"/>
      <c r="AX257" s="210"/>
      <c r="AY257" s="210"/>
      <c r="AZ257" s="210"/>
      <c r="BA257" s="210"/>
      <c r="BB257" s="210"/>
      <c r="BC257" s="210"/>
      <c r="BD257" s="210"/>
      <c r="BE257" s="210"/>
      <c r="BF257" s="210"/>
      <c r="BG257" s="210"/>
      <c r="BH257" s="210"/>
    </row>
    <row r="258" spans="1:60" outlineLevel="1" x14ac:dyDescent="0.2">
      <c r="A258" s="217"/>
      <c r="B258" s="218"/>
      <c r="C258" s="241" t="s">
        <v>402</v>
      </c>
      <c r="D258" s="220"/>
      <c r="E258" s="221">
        <v>0.2</v>
      </c>
      <c r="F258" s="219"/>
      <c r="G258" s="219"/>
      <c r="H258" s="219"/>
      <c r="I258" s="219"/>
      <c r="J258" s="219"/>
      <c r="K258" s="219"/>
      <c r="L258" s="219"/>
      <c r="M258" s="219"/>
      <c r="N258" s="219"/>
      <c r="O258" s="219"/>
      <c r="P258" s="219"/>
      <c r="Q258" s="219"/>
      <c r="R258" s="219"/>
      <c r="S258" s="219"/>
      <c r="T258" s="219"/>
      <c r="U258" s="219"/>
      <c r="V258" s="219"/>
      <c r="W258" s="219"/>
      <c r="X258" s="219"/>
      <c r="Y258" s="210"/>
      <c r="Z258" s="210"/>
      <c r="AA258" s="210"/>
      <c r="AB258" s="210"/>
      <c r="AC258" s="210"/>
      <c r="AD258" s="210"/>
      <c r="AE258" s="210"/>
      <c r="AF258" s="210"/>
      <c r="AG258" s="210" t="s">
        <v>137</v>
      </c>
      <c r="AH258" s="210">
        <v>0</v>
      </c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0"/>
      <c r="AU258" s="210"/>
      <c r="AV258" s="210"/>
      <c r="AW258" s="210"/>
      <c r="AX258" s="210"/>
      <c r="AY258" s="210"/>
      <c r="AZ258" s="210"/>
      <c r="BA258" s="210"/>
      <c r="BB258" s="210"/>
      <c r="BC258" s="210"/>
      <c r="BD258" s="210"/>
      <c r="BE258" s="210"/>
      <c r="BF258" s="210"/>
      <c r="BG258" s="210"/>
      <c r="BH258" s="210"/>
    </row>
    <row r="259" spans="1:60" outlineLevel="1" x14ac:dyDescent="0.2">
      <c r="A259" s="217"/>
      <c r="B259" s="218"/>
      <c r="C259" s="242"/>
      <c r="D259" s="236"/>
      <c r="E259" s="236"/>
      <c r="F259" s="236"/>
      <c r="G259" s="236"/>
      <c r="H259" s="219"/>
      <c r="I259" s="219"/>
      <c r="J259" s="219"/>
      <c r="K259" s="219"/>
      <c r="L259" s="219"/>
      <c r="M259" s="219"/>
      <c r="N259" s="219"/>
      <c r="O259" s="219"/>
      <c r="P259" s="219"/>
      <c r="Q259" s="219"/>
      <c r="R259" s="219"/>
      <c r="S259" s="219"/>
      <c r="T259" s="219"/>
      <c r="U259" s="219"/>
      <c r="V259" s="219"/>
      <c r="W259" s="219"/>
      <c r="X259" s="219"/>
      <c r="Y259" s="210"/>
      <c r="Z259" s="210"/>
      <c r="AA259" s="210"/>
      <c r="AB259" s="210"/>
      <c r="AC259" s="210"/>
      <c r="AD259" s="210"/>
      <c r="AE259" s="210"/>
      <c r="AF259" s="210"/>
      <c r="AG259" s="210" t="s">
        <v>139</v>
      </c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  <c r="AT259" s="210"/>
      <c r="AU259" s="210"/>
      <c r="AV259" s="210"/>
      <c r="AW259" s="210"/>
      <c r="AX259" s="210"/>
      <c r="AY259" s="210"/>
      <c r="AZ259" s="210"/>
      <c r="BA259" s="210"/>
      <c r="BB259" s="210"/>
      <c r="BC259" s="210"/>
      <c r="BD259" s="210"/>
      <c r="BE259" s="210"/>
      <c r="BF259" s="210"/>
      <c r="BG259" s="210"/>
      <c r="BH259" s="210"/>
    </row>
    <row r="260" spans="1:60" outlineLevel="1" x14ac:dyDescent="0.2">
      <c r="A260" s="229">
        <v>63</v>
      </c>
      <c r="B260" s="230" t="s">
        <v>403</v>
      </c>
      <c r="C260" s="240" t="s">
        <v>404</v>
      </c>
      <c r="D260" s="231" t="s">
        <v>246</v>
      </c>
      <c r="E260" s="232">
        <v>28.16</v>
      </c>
      <c r="F260" s="233"/>
      <c r="G260" s="234">
        <f>ROUND(E260*F260,2)</f>
        <v>0</v>
      </c>
      <c r="H260" s="233"/>
      <c r="I260" s="234">
        <f>ROUND(E260*H260,2)</f>
        <v>0</v>
      </c>
      <c r="J260" s="233"/>
      <c r="K260" s="234">
        <f>ROUND(E260*J260,2)</f>
        <v>0</v>
      </c>
      <c r="L260" s="234">
        <v>21</v>
      </c>
      <c r="M260" s="234">
        <f>G260*(1+L260/100)</f>
        <v>0</v>
      </c>
      <c r="N260" s="234">
        <v>0</v>
      </c>
      <c r="O260" s="234">
        <f>ROUND(E260*N260,2)</f>
        <v>0</v>
      </c>
      <c r="P260" s="234">
        <v>0</v>
      </c>
      <c r="Q260" s="234">
        <f>ROUND(E260*P260,2)</f>
        <v>0</v>
      </c>
      <c r="R260" s="234" t="s">
        <v>162</v>
      </c>
      <c r="S260" s="234" t="s">
        <v>132</v>
      </c>
      <c r="T260" s="235" t="s">
        <v>132</v>
      </c>
      <c r="U260" s="219">
        <v>0.1</v>
      </c>
      <c r="V260" s="219">
        <f>ROUND(E260*U260,2)</f>
        <v>2.82</v>
      </c>
      <c r="W260" s="219"/>
      <c r="X260" s="219" t="s">
        <v>163</v>
      </c>
      <c r="Y260" s="210"/>
      <c r="Z260" s="210"/>
      <c r="AA260" s="210"/>
      <c r="AB260" s="210"/>
      <c r="AC260" s="210"/>
      <c r="AD260" s="210"/>
      <c r="AE260" s="210"/>
      <c r="AF260" s="210"/>
      <c r="AG260" s="210" t="s">
        <v>164</v>
      </c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  <c r="AT260" s="210"/>
      <c r="AU260" s="210"/>
      <c r="AV260" s="210"/>
      <c r="AW260" s="210"/>
      <c r="AX260" s="210"/>
      <c r="AY260" s="210"/>
      <c r="AZ260" s="210"/>
      <c r="BA260" s="210"/>
      <c r="BB260" s="210"/>
      <c r="BC260" s="210"/>
      <c r="BD260" s="210"/>
      <c r="BE260" s="210"/>
      <c r="BF260" s="210"/>
      <c r="BG260" s="210"/>
      <c r="BH260" s="210"/>
    </row>
    <row r="261" spans="1:60" outlineLevel="1" x14ac:dyDescent="0.2">
      <c r="A261" s="217"/>
      <c r="B261" s="218"/>
      <c r="C261" s="250" t="s">
        <v>405</v>
      </c>
      <c r="D261" s="247"/>
      <c r="E261" s="247"/>
      <c r="F261" s="247"/>
      <c r="G261" s="247"/>
      <c r="H261" s="219"/>
      <c r="I261" s="219"/>
      <c r="J261" s="219"/>
      <c r="K261" s="219"/>
      <c r="L261" s="219"/>
      <c r="M261" s="219"/>
      <c r="N261" s="219"/>
      <c r="O261" s="219"/>
      <c r="P261" s="219"/>
      <c r="Q261" s="219"/>
      <c r="R261" s="219"/>
      <c r="S261" s="219"/>
      <c r="T261" s="219"/>
      <c r="U261" s="219"/>
      <c r="V261" s="219"/>
      <c r="W261" s="219"/>
      <c r="X261" s="219"/>
      <c r="Y261" s="210"/>
      <c r="Z261" s="210"/>
      <c r="AA261" s="210"/>
      <c r="AB261" s="210"/>
      <c r="AC261" s="210"/>
      <c r="AD261" s="210"/>
      <c r="AE261" s="210"/>
      <c r="AF261" s="210"/>
      <c r="AG261" s="210" t="s">
        <v>166</v>
      </c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  <c r="AT261" s="210"/>
      <c r="AU261" s="210"/>
      <c r="AV261" s="210"/>
      <c r="AW261" s="210"/>
      <c r="AX261" s="210"/>
      <c r="AY261" s="210"/>
      <c r="AZ261" s="210"/>
      <c r="BA261" s="210"/>
      <c r="BB261" s="210"/>
      <c r="BC261" s="210"/>
      <c r="BD261" s="210"/>
      <c r="BE261" s="210"/>
      <c r="BF261" s="210"/>
      <c r="BG261" s="210"/>
      <c r="BH261" s="210"/>
    </row>
    <row r="262" spans="1:60" outlineLevel="1" x14ac:dyDescent="0.2">
      <c r="A262" s="217"/>
      <c r="B262" s="218"/>
      <c r="C262" s="241" t="s">
        <v>386</v>
      </c>
      <c r="D262" s="220"/>
      <c r="E262" s="221">
        <v>28.16</v>
      </c>
      <c r="F262" s="219"/>
      <c r="G262" s="219"/>
      <c r="H262" s="219"/>
      <c r="I262" s="219"/>
      <c r="J262" s="219"/>
      <c r="K262" s="219"/>
      <c r="L262" s="219"/>
      <c r="M262" s="219"/>
      <c r="N262" s="219"/>
      <c r="O262" s="219"/>
      <c r="P262" s="219"/>
      <c r="Q262" s="219"/>
      <c r="R262" s="219"/>
      <c r="S262" s="219"/>
      <c r="T262" s="219"/>
      <c r="U262" s="219"/>
      <c r="V262" s="219"/>
      <c r="W262" s="219"/>
      <c r="X262" s="219"/>
      <c r="Y262" s="210"/>
      <c r="Z262" s="210"/>
      <c r="AA262" s="210"/>
      <c r="AB262" s="210"/>
      <c r="AC262" s="210"/>
      <c r="AD262" s="210"/>
      <c r="AE262" s="210"/>
      <c r="AF262" s="210"/>
      <c r="AG262" s="210" t="s">
        <v>137</v>
      </c>
      <c r="AH262" s="210">
        <v>0</v>
      </c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  <c r="AT262" s="210"/>
      <c r="AU262" s="210"/>
      <c r="AV262" s="210"/>
      <c r="AW262" s="210"/>
      <c r="AX262" s="210"/>
      <c r="AY262" s="210"/>
      <c r="AZ262" s="210"/>
      <c r="BA262" s="210"/>
      <c r="BB262" s="210"/>
      <c r="BC262" s="210"/>
      <c r="BD262" s="210"/>
      <c r="BE262" s="210"/>
      <c r="BF262" s="210"/>
      <c r="BG262" s="210"/>
      <c r="BH262" s="210"/>
    </row>
    <row r="263" spans="1:60" outlineLevel="1" x14ac:dyDescent="0.2">
      <c r="A263" s="217"/>
      <c r="B263" s="218"/>
      <c r="C263" s="242"/>
      <c r="D263" s="236"/>
      <c r="E263" s="236"/>
      <c r="F263" s="236"/>
      <c r="G263" s="236"/>
      <c r="H263" s="219"/>
      <c r="I263" s="219"/>
      <c r="J263" s="219"/>
      <c r="K263" s="219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0"/>
      <c r="Z263" s="210"/>
      <c r="AA263" s="210"/>
      <c r="AB263" s="210"/>
      <c r="AC263" s="210"/>
      <c r="AD263" s="210"/>
      <c r="AE263" s="210"/>
      <c r="AF263" s="210"/>
      <c r="AG263" s="210" t="s">
        <v>139</v>
      </c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  <c r="AT263" s="210"/>
      <c r="AU263" s="210"/>
      <c r="AV263" s="210"/>
      <c r="AW263" s="210"/>
      <c r="AX263" s="210"/>
      <c r="AY263" s="210"/>
      <c r="AZ263" s="210"/>
      <c r="BA263" s="210"/>
      <c r="BB263" s="210"/>
      <c r="BC263" s="210"/>
      <c r="BD263" s="210"/>
      <c r="BE263" s="210"/>
      <c r="BF263" s="210"/>
      <c r="BG263" s="210"/>
      <c r="BH263" s="210"/>
    </row>
    <row r="264" spans="1:60" ht="22.5" outlineLevel="1" x14ac:dyDescent="0.2">
      <c r="A264" s="229">
        <v>64</v>
      </c>
      <c r="B264" s="230" t="s">
        <v>406</v>
      </c>
      <c r="C264" s="240" t="s">
        <v>407</v>
      </c>
      <c r="D264" s="231" t="s">
        <v>246</v>
      </c>
      <c r="E264" s="232">
        <v>87.378799999999998</v>
      </c>
      <c r="F264" s="233"/>
      <c r="G264" s="234">
        <f>ROUND(E264*F264,2)</f>
        <v>0</v>
      </c>
      <c r="H264" s="233"/>
      <c r="I264" s="234">
        <f>ROUND(E264*H264,2)</f>
        <v>0</v>
      </c>
      <c r="J264" s="233"/>
      <c r="K264" s="234">
        <f>ROUND(E264*J264,2)</f>
        <v>0</v>
      </c>
      <c r="L264" s="234">
        <v>21</v>
      </c>
      <c r="M264" s="234">
        <f>G264*(1+L264/100)</f>
        <v>0</v>
      </c>
      <c r="N264" s="234">
        <v>0</v>
      </c>
      <c r="O264" s="234">
        <f>ROUND(E264*N264,2)</f>
        <v>0</v>
      </c>
      <c r="P264" s="234">
        <v>0</v>
      </c>
      <c r="Q264" s="234">
        <f>ROUND(E264*P264,2)</f>
        <v>0</v>
      </c>
      <c r="R264" s="234" t="s">
        <v>162</v>
      </c>
      <c r="S264" s="234" t="s">
        <v>132</v>
      </c>
      <c r="T264" s="235" t="s">
        <v>132</v>
      </c>
      <c r="U264" s="219">
        <v>0.69</v>
      </c>
      <c r="V264" s="219">
        <f>ROUND(E264*U264,2)</f>
        <v>60.29</v>
      </c>
      <c r="W264" s="219"/>
      <c r="X264" s="219" t="s">
        <v>163</v>
      </c>
      <c r="Y264" s="210"/>
      <c r="Z264" s="210"/>
      <c r="AA264" s="210"/>
      <c r="AB264" s="210"/>
      <c r="AC264" s="210"/>
      <c r="AD264" s="210"/>
      <c r="AE264" s="210"/>
      <c r="AF264" s="210"/>
      <c r="AG264" s="210" t="s">
        <v>164</v>
      </c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  <c r="AT264" s="210"/>
      <c r="AU264" s="210"/>
      <c r="AV264" s="210"/>
      <c r="AW264" s="210"/>
      <c r="AX264" s="210"/>
      <c r="AY264" s="210"/>
      <c r="AZ264" s="210"/>
      <c r="BA264" s="210"/>
      <c r="BB264" s="210"/>
      <c r="BC264" s="210"/>
      <c r="BD264" s="210"/>
      <c r="BE264" s="210"/>
      <c r="BF264" s="210"/>
      <c r="BG264" s="210"/>
      <c r="BH264" s="210"/>
    </row>
    <row r="265" spans="1:60" outlineLevel="1" x14ac:dyDescent="0.2">
      <c r="A265" s="217"/>
      <c r="B265" s="218"/>
      <c r="C265" s="250" t="s">
        <v>405</v>
      </c>
      <c r="D265" s="247"/>
      <c r="E265" s="247"/>
      <c r="F265" s="247"/>
      <c r="G265" s="247"/>
      <c r="H265" s="219"/>
      <c r="I265" s="219"/>
      <c r="J265" s="219"/>
      <c r="K265" s="219"/>
      <c r="L265" s="219"/>
      <c r="M265" s="219"/>
      <c r="N265" s="219"/>
      <c r="O265" s="219"/>
      <c r="P265" s="219"/>
      <c r="Q265" s="219"/>
      <c r="R265" s="219"/>
      <c r="S265" s="219"/>
      <c r="T265" s="219"/>
      <c r="U265" s="219"/>
      <c r="V265" s="219"/>
      <c r="W265" s="219"/>
      <c r="X265" s="219"/>
      <c r="Y265" s="210"/>
      <c r="Z265" s="210"/>
      <c r="AA265" s="210"/>
      <c r="AB265" s="210"/>
      <c r="AC265" s="210"/>
      <c r="AD265" s="210"/>
      <c r="AE265" s="210"/>
      <c r="AF265" s="210"/>
      <c r="AG265" s="210" t="s">
        <v>166</v>
      </c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  <c r="AT265" s="210"/>
      <c r="AU265" s="210"/>
      <c r="AV265" s="210"/>
      <c r="AW265" s="210"/>
      <c r="AX265" s="210"/>
      <c r="AY265" s="210"/>
      <c r="AZ265" s="210"/>
      <c r="BA265" s="210"/>
      <c r="BB265" s="210"/>
      <c r="BC265" s="210"/>
      <c r="BD265" s="210"/>
      <c r="BE265" s="210"/>
      <c r="BF265" s="210"/>
      <c r="BG265" s="210"/>
      <c r="BH265" s="210"/>
    </row>
    <row r="266" spans="1:60" outlineLevel="1" x14ac:dyDescent="0.2">
      <c r="A266" s="217"/>
      <c r="B266" s="218"/>
      <c r="C266" s="241" t="s">
        <v>394</v>
      </c>
      <c r="D266" s="220"/>
      <c r="E266" s="221">
        <v>86.27</v>
      </c>
      <c r="F266" s="219"/>
      <c r="G266" s="219"/>
      <c r="H266" s="219"/>
      <c r="I266" s="219"/>
      <c r="J266" s="219"/>
      <c r="K266" s="219"/>
      <c r="L266" s="219"/>
      <c r="M266" s="219"/>
      <c r="N266" s="219"/>
      <c r="O266" s="219"/>
      <c r="P266" s="219"/>
      <c r="Q266" s="219"/>
      <c r="R266" s="219"/>
      <c r="S266" s="219"/>
      <c r="T266" s="219"/>
      <c r="U266" s="219"/>
      <c r="V266" s="219"/>
      <c r="W266" s="219"/>
      <c r="X266" s="219"/>
      <c r="Y266" s="210"/>
      <c r="Z266" s="210"/>
      <c r="AA266" s="210"/>
      <c r="AB266" s="210"/>
      <c r="AC266" s="210"/>
      <c r="AD266" s="210"/>
      <c r="AE266" s="210"/>
      <c r="AF266" s="210"/>
      <c r="AG266" s="210" t="s">
        <v>137</v>
      </c>
      <c r="AH266" s="210">
        <v>7</v>
      </c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  <c r="AT266" s="210"/>
      <c r="AU266" s="210"/>
      <c r="AV266" s="210"/>
      <c r="AW266" s="210"/>
      <c r="AX266" s="210"/>
      <c r="AY266" s="210"/>
      <c r="AZ266" s="210"/>
      <c r="BA266" s="210"/>
      <c r="BB266" s="210"/>
      <c r="BC266" s="210"/>
      <c r="BD266" s="210"/>
      <c r="BE266" s="210"/>
      <c r="BF266" s="210"/>
      <c r="BG266" s="210"/>
      <c r="BH266" s="210"/>
    </row>
    <row r="267" spans="1:60" outlineLevel="1" x14ac:dyDescent="0.2">
      <c r="A267" s="217"/>
      <c r="B267" s="218"/>
      <c r="C267" s="241" t="s">
        <v>395</v>
      </c>
      <c r="D267" s="220"/>
      <c r="E267" s="221">
        <v>1.1088</v>
      </c>
      <c r="F267" s="219"/>
      <c r="G267" s="219"/>
      <c r="H267" s="219"/>
      <c r="I267" s="219"/>
      <c r="J267" s="219"/>
      <c r="K267" s="219"/>
      <c r="L267" s="219"/>
      <c r="M267" s="219"/>
      <c r="N267" s="219"/>
      <c r="O267" s="219"/>
      <c r="P267" s="219"/>
      <c r="Q267" s="219"/>
      <c r="R267" s="219"/>
      <c r="S267" s="219"/>
      <c r="T267" s="219"/>
      <c r="U267" s="219"/>
      <c r="V267" s="219"/>
      <c r="W267" s="219"/>
      <c r="X267" s="219"/>
      <c r="Y267" s="210"/>
      <c r="Z267" s="210"/>
      <c r="AA267" s="210"/>
      <c r="AB267" s="210"/>
      <c r="AC267" s="210"/>
      <c r="AD267" s="210"/>
      <c r="AE267" s="210"/>
      <c r="AF267" s="210"/>
      <c r="AG267" s="210" t="s">
        <v>137</v>
      </c>
      <c r="AH267" s="210">
        <v>7</v>
      </c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  <c r="AT267" s="210"/>
      <c r="AU267" s="210"/>
      <c r="AV267" s="210"/>
      <c r="AW267" s="210"/>
      <c r="AX267" s="210"/>
      <c r="AY267" s="210"/>
      <c r="AZ267" s="210"/>
      <c r="BA267" s="210"/>
      <c r="BB267" s="210"/>
      <c r="BC267" s="210"/>
      <c r="BD267" s="210"/>
      <c r="BE267" s="210"/>
      <c r="BF267" s="210"/>
      <c r="BG267" s="210"/>
      <c r="BH267" s="210"/>
    </row>
    <row r="268" spans="1:60" outlineLevel="1" x14ac:dyDescent="0.2">
      <c r="A268" s="217"/>
      <c r="B268" s="218"/>
      <c r="C268" s="242"/>
      <c r="D268" s="236"/>
      <c r="E268" s="236"/>
      <c r="F268" s="236"/>
      <c r="G268" s="236"/>
      <c r="H268" s="219"/>
      <c r="I268" s="219"/>
      <c r="J268" s="219"/>
      <c r="K268" s="219"/>
      <c r="L268" s="219"/>
      <c r="M268" s="219"/>
      <c r="N268" s="219"/>
      <c r="O268" s="219"/>
      <c r="P268" s="219"/>
      <c r="Q268" s="219"/>
      <c r="R268" s="219"/>
      <c r="S268" s="219"/>
      <c r="T268" s="219"/>
      <c r="U268" s="219"/>
      <c r="V268" s="219"/>
      <c r="W268" s="219"/>
      <c r="X268" s="219"/>
      <c r="Y268" s="210"/>
      <c r="Z268" s="210"/>
      <c r="AA268" s="210"/>
      <c r="AB268" s="210"/>
      <c r="AC268" s="210"/>
      <c r="AD268" s="210"/>
      <c r="AE268" s="210"/>
      <c r="AF268" s="210"/>
      <c r="AG268" s="210" t="s">
        <v>139</v>
      </c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  <c r="AT268" s="210"/>
      <c r="AU268" s="210"/>
      <c r="AV268" s="210"/>
      <c r="AW268" s="210"/>
      <c r="AX268" s="210"/>
      <c r="AY268" s="210"/>
      <c r="AZ268" s="210"/>
      <c r="BA268" s="210"/>
      <c r="BB268" s="210"/>
      <c r="BC268" s="210"/>
      <c r="BD268" s="210"/>
      <c r="BE268" s="210"/>
      <c r="BF268" s="210"/>
      <c r="BG268" s="210"/>
      <c r="BH268" s="210"/>
    </row>
    <row r="269" spans="1:60" outlineLevel="1" x14ac:dyDescent="0.2">
      <c r="A269" s="229">
        <v>65</v>
      </c>
      <c r="B269" s="230" t="s">
        <v>408</v>
      </c>
      <c r="C269" s="240" t="s">
        <v>409</v>
      </c>
      <c r="D269" s="231" t="s">
        <v>246</v>
      </c>
      <c r="E269" s="232">
        <v>6.125</v>
      </c>
      <c r="F269" s="233"/>
      <c r="G269" s="234">
        <f>ROUND(E269*F269,2)</f>
        <v>0</v>
      </c>
      <c r="H269" s="233"/>
      <c r="I269" s="234">
        <f>ROUND(E269*H269,2)</f>
        <v>0</v>
      </c>
      <c r="J269" s="233"/>
      <c r="K269" s="234">
        <f>ROUND(E269*J269,2)</f>
        <v>0</v>
      </c>
      <c r="L269" s="234">
        <v>21</v>
      </c>
      <c r="M269" s="234">
        <f>G269*(1+L269/100)</f>
        <v>0</v>
      </c>
      <c r="N269" s="234">
        <v>0</v>
      </c>
      <c r="O269" s="234">
        <f>ROUND(E269*N269,2)</f>
        <v>0</v>
      </c>
      <c r="P269" s="234">
        <v>0</v>
      </c>
      <c r="Q269" s="234">
        <f>ROUND(E269*P269,2)</f>
        <v>0</v>
      </c>
      <c r="R269" s="234" t="s">
        <v>361</v>
      </c>
      <c r="S269" s="234" t="s">
        <v>132</v>
      </c>
      <c r="T269" s="235" t="s">
        <v>132</v>
      </c>
      <c r="U269" s="219">
        <v>0</v>
      </c>
      <c r="V269" s="219">
        <f>ROUND(E269*U269,2)</f>
        <v>0</v>
      </c>
      <c r="W269" s="219"/>
      <c r="X269" s="219" t="s">
        <v>163</v>
      </c>
      <c r="Y269" s="210"/>
      <c r="Z269" s="210"/>
      <c r="AA269" s="210"/>
      <c r="AB269" s="210"/>
      <c r="AC269" s="210"/>
      <c r="AD269" s="210"/>
      <c r="AE269" s="210"/>
      <c r="AF269" s="210"/>
      <c r="AG269" s="210" t="s">
        <v>164</v>
      </c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  <c r="AT269" s="210"/>
      <c r="AU269" s="210"/>
      <c r="AV269" s="210"/>
      <c r="AW269" s="210"/>
      <c r="AX269" s="210"/>
      <c r="AY269" s="210"/>
      <c r="AZ269" s="210"/>
      <c r="BA269" s="210"/>
      <c r="BB269" s="210"/>
      <c r="BC269" s="210"/>
      <c r="BD269" s="210"/>
      <c r="BE269" s="210"/>
      <c r="BF269" s="210"/>
      <c r="BG269" s="210"/>
      <c r="BH269" s="210"/>
    </row>
    <row r="270" spans="1:60" outlineLevel="1" x14ac:dyDescent="0.2">
      <c r="A270" s="217"/>
      <c r="B270" s="218"/>
      <c r="C270" s="241" t="s">
        <v>385</v>
      </c>
      <c r="D270" s="220"/>
      <c r="E270" s="221">
        <v>5.72</v>
      </c>
      <c r="F270" s="219"/>
      <c r="G270" s="219"/>
      <c r="H270" s="219"/>
      <c r="I270" s="219"/>
      <c r="J270" s="219"/>
      <c r="K270" s="219"/>
      <c r="L270" s="219"/>
      <c r="M270" s="219"/>
      <c r="N270" s="219"/>
      <c r="O270" s="219"/>
      <c r="P270" s="219"/>
      <c r="Q270" s="219"/>
      <c r="R270" s="219"/>
      <c r="S270" s="219"/>
      <c r="T270" s="219"/>
      <c r="U270" s="219"/>
      <c r="V270" s="219"/>
      <c r="W270" s="219"/>
      <c r="X270" s="219"/>
      <c r="Y270" s="210"/>
      <c r="Z270" s="210"/>
      <c r="AA270" s="210"/>
      <c r="AB270" s="210"/>
      <c r="AC270" s="210"/>
      <c r="AD270" s="210"/>
      <c r="AE270" s="210"/>
      <c r="AF270" s="210"/>
      <c r="AG270" s="210" t="s">
        <v>137</v>
      </c>
      <c r="AH270" s="210">
        <v>5</v>
      </c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  <c r="AT270" s="210"/>
      <c r="AU270" s="210"/>
      <c r="AV270" s="210"/>
      <c r="AW270" s="210"/>
      <c r="AX270" s="210"/>
      <c r="AY270" s="210"/>
      <c r="AZ270" s="210"/>
      <c r="BA270" s="210"/>
      <c r="BB270" s="210"/>
      <c r="BC270" s="210"/>
      <c r="BD270" s="210"/>
      <c r="BE270" s="210"/>
      <c r="BF270" s="210"/>
      <c r="BG270" s="210"/>
      <c r="BH270" s="210"/>
    </row>
    <row r="271" spans="1:60" outlineLevel="1" x14ac:dyDescent="0.2">
      <c r="A271" s="217"/>
      <c r="B271" s="218"/>
      <c r="C271" s="241" t="s">
        <v>410</v>
      </c>
      <c r="D271" s="220"/>
      <c r="E271" s="221">
        <v>0.40500000000000003</v>
      </c>
      <c r="F271" s="219"/>
      <c r="G271" s="219"/>
      <c r="H271" s="219"/>
      <c r="I271" s="219"/>
      <c r="J271" s="219"/>
      <c r="K271" s="219"/>
      <c r="L271" s="219"/>
      <c r="M271" s="219"/>
      <c r="N271" s="219"/>
      <c r="O271" s="219"/>
      <c r="P271" s="219"/>
      <c r="Q271" s="219"/>
      <c r="R271" s="219"/>
      <c r="S271" s="219"/>
      <c r="T271" s="219"/>
      <c r="U271" s="219"/>
      <c r="V271" s="219"/>
      <c r="W271" s="219"/>
      <c r="X271" s="219"/>
      <c r="Y271" s="210"/>
      <c r="Z271" s="210"/>
      <c r="AA271" s="210"/>
      <c r="AB271" s="210"/>
      <c r="AC271" s="210"/>
      <c r="AD271" s="210"/>
      <c r="AE271" s="210"/>
      <c r="AF271" s="210"/>
      <c r="AG271" s="210" t="s">
        <v>137</v>
      </c>
      <c r="AH271" s="210">
        <v>0</v>
      </c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  <c r="AT271" s="210"/>
      <c r="AU271" s="210"/>
      <c r="AV271" s="210"/>
      <c r="AW271" s="210"/>
      <c r="AX271" s="210"/>
      <c r="AY271" s="210"/>
      <c r="AZ271" s="210"/>
      <c r="BA271" s="210"/>
      <c r="BB271" s="210"/>
      <c r="BC271" s="210"/>
      <c r="BD271" s="210"/>
      <c r="BE271" s="210"/>
      <c r="BF271" s="210"/>
      <c r="BG271" s="210"/>
      <c r="BH271" s="210"/>
    </row>
    <row r="272" spans="1:60" outlineLevel="1" x14ac:dyDescent="0.2">
      <c r="A272" s="217"/>
      <c r="B272" s="218"/>
      <c r="C272" s="242"/>
      <c r="D272" s="236"/>
      <c r="E272" s="236"/>
      <c r="F272" s="236"/>
      <c r="G272" s="236"/>
      <c r="H272" s="219"/>
      <c r="I272" s="219"/>
      <c r="J272" s="219"/>
      <c r="K272" s="219"/>
      <c r="L272" s="219"/>
      <c r="M272" s="219"/>
      <c r="N272" s="219"/>
      <c r="O272" s="219"/>
      <c r="P272" s="219"/>
      <c r="Q272" s="219"/>
      <c r="R272" s="219"/>
      <c r="S272" s="219"/>
      <c r="T272" s="219"/>
      <c r="U272" s="219"/>
      <c r="V272" s="219"/>
      <c r="W272" s="219"/>
      <c r="X272" s="219"/>
      <c r="Y272" s="210"/>
      <c r="Z272" s="210"/>
      <c r="AA272" s="210"/>
      <c r="AB272" s="210"/>
      <c r="AC272" s="210"/>
      <c r="AD272" s="210"/>
      <c r="AE272" s="210"/>
      <c r="AF272" s="210"/>
      <c r="AG272" s="210" t="s">
        <v>139</v>
      </c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  <c r="AT272" s="210"/>
      <c r="AU272" s="210"/>
      <c r="AV272" s="210"/>
      <c r="AW272" s="210"/>
      <c r="AX272" s="210"/>
      <c r="AY272" s="210"/>
      <c r="AZ272" s="210"/>
      <c r="BA272" s="210"/>
      <c r="BB272" s="210"/>
      <c r="BC272" s="210"/>
      <c r="BD272" s="210"/>
      <c r="BE272" s="210"/>
      <c r="BF272" s="210"/>
      <c r="BG272" s="210"/>
      <c r="BH272" s="210"/>
    </row>
    <row r="273" spans="1:33" x14ac:dyDescent="0.2">
      <c r="A273" s="3"/>
      <c r="B273" s="4"/>
      <c r="C273" s="244"/>
      <c r="D273" s="6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AE273">
        <v>15</v>
      </c>
      <c r="AF273">
        <v>21</v>
      </c>
      <c r="AG273" t="s">
        <v>114</v>
      </c>
    </row>
    <row r="274" spans="1:33" x14ac:dyDescent="0.2">
      <c r="A274" s="213"/>
      <c r="B274" s="214" t="s">
        <v>29</v>
      </c>
      <c r="C274" s="245"/>
      <c r="D274" s="215"/>
      <c r="E274" s="216"/>
      <c r="F274" s="216"/>
      <c r="G274" s="238">
        <f>G8+G98+G109+G122+G142+G146+G150+G215+G230+G234+G238</f>
        <v>0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AE274">
        <f>SUMIF(L7:L272,AE273,G7:G272)</f>
        <v>0</v>
      </c>
      <c r="AF274">
        <f>SUMIF(L7:L272,AF273,G7:G272)</f>
        <v>0</v>
      </c>
      <c r="AG274" t="s">
        <v>156</v>
      </c>
    </row>
    <row r="275" spans="1:33" x14ac:dyDescent="0.2">
      <c r="C275" s="246"/>
      <c r="D275" s="10"/>
      <c r="AG275" t="s">
        <v>157</v>
      </c>
    </row>
    <row r="276" spans="1:33" x14ac:dyDescent="0.2">
      <c r="D276" s="10"/>
    </row>
    <row r="277" spans="1:33" x14ac:dyDescent="0.2">
      <c r="D277" s="10"/>
    </row>
    <row r="278" spans="1:33" x14ac:dyDescent="0.2">
      <c r="D278" s="10"/>
    </row>
    <row r="279" spans="1:33" x14ac:dyDescent="0.2">
      <c r="D279" s="10"/>
    </row>
    <row r="280" spans="1:33" x14ac:dyDescent="0.2">
      <c r="D280" s="10"/>
    </row>
    <row r="281" spans="1:33" x14ac:dyDescent="0.2">
      <c r="D281" s="10"/>
    </row>
    <row r="282" spans="1:33" x14ac:dyDescent="0.2">
      <c r="D282" s="10"/>
    </row>
    <row r="283" spans="1:33" x14ac:dyDescent="0.2">
      <c r="D283" s="10"/>
    </row>
    <row r="284" spans="1:33" x14ac:dyDescent="0.2">
      <c r="D284" s="10"/>
    </row>
    <row r="285" spans="1:33" x14ac:dyDescent="0.2">
      <c r="D285" s="10"/>
    </row>
    <row r="286" spans="1:33" x14ac:dyDescent="0.2">
      <c r="D286" s="10"/>
    </row>
    <row r="287" spans="1:33" x14ac:dyDescent="0.2">
      <c r="D287" s="10"/>
    </row>
    <row r="288" spans="1:33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Iu8LZ4kfMTVPC5XJRhde3OI74pGK9KwSQM7quJoieOu/CCIMQkdQJWl+OTODjdgklejAFLxCcpFjfviRl0n1hA==" saltValue="1WoGUo5nFHvnyAT/zuTx2A==" spinCount="100000" sheet="1"/>
  <mergeCells count="107">
    <mergeCell ref="C261:G261"/>
    <mergeCell ref="C263:G263"/>
    <mergeCell ref="C265:G265"/>
    <mergeCell ref="C268:G268"/>
    <mergeCell ref="C272:G272"/>
    <mergeCell ref="C233:G233"/>
    <mergeCell ref="C237:G237"/>
    <mergeCell ref="C243:G243"/>
    <mergeCell ref="C248:G248"/>
    <mergeCell ref="C255:G255"/>
    <mergeCell ref="C259:G259"/>
    <mergeCell ref="C221:G221"/>
    <mergeCell ref="C223:G223"/>
    <mergeCell ref="C225:G225"/>
    <mergeCell ref="C227:G227"/>
    <mergeCell ref="C229:G229"/>
    <mergeCell ref="C232:G232"/>
    <mergeCell ref="C202:G202"/>
    <mergeCell ref="C205:G205"/>
    <mergeCell ref="C208:G208"/>
    <mergeCell ref="C211:G211"/>
    <mergeCell ref="C214:G214"/>
    <mergeCell ref="C218:G218"/>
    <mergeCell ref="C187:G187"/>
    <mergeCell ref="C189:G189"/>
    <mergeCell ref="C192:G192"/>
    <mergeCell ref="C194:G194"/>
    <mergeCell ref="C196:G196"/>
    <mergeCell ref="C199:G199"/>
    <mergeCell ref="C174:G174"/>
    <mergeCell ref="C177:G177"/>
    <mergeCell ref="C179:G179"/>
    <mergeCell ref="C181:G181"/>
    <mergeCell ref="C183:G183"/>
    <mergeCell ref="C185:G185"/>
    <mergeCell ref="C162:G162"/>
    <mergeCell ref="C164:G164"/>
    <mergeCell ref="C165:G165"/>
    <mergeCell ref="C167:G167"/>
    <mergeCell ref="C169:G169"/>
    <mergeCell ref="C171:G171"/>
    <mergeCell ref="C149:G149"/>
    <mergeCell ref="C152:G152"/>
    <mergeCell ref="C154:G154"/>
    <mergeCell ref="C156:G156"/>
    <mergeCell ref="C158:G158"/>
    <mergeCell ref="C160:G160"/>
    <mergeCell ref="C132:G132"/>
    <mergeCell ref="C134:G134"/>
    <mergeCell ref="C136:G136"/>
    <mergeCell ref="C138:G138"/>
    <mergeCell ref="C141:G141"/>
    <mergeCell ref="C145:G145"/>
    <mergeCell ref="C118:G118"/>
    <mergeCell ref="C121:G121"/>
    <mergeCell ref="C124:G124"/>
    <mergeCell ref="C126:G126"/>
    <mergeCell ref="C128:G128"/>
    <mergeCell ref="C130:G130"/>
    <mergeCell ref="C100:G100"/>
    <mergeCell ref="C102:G102"/>
    <mergeCell ref="C105:G105"/>
    <mergeCell ref="C108:G108"/>
    <mergeCell ref="C111:G111"/>
    <mergeCell ref="C115:G115"/>
    <mergeCell ref="C83:G83"/>
    <mergeCell ref="C85:G85"/>
    <mergeCell ref="C87:G87"/>
    <mergeCell ref="C89:G89"/>
    <mergeCell ref="C94:G94"/>
    <mergeCell ref="C97:G97"/>
    <mergeCell ref="C68:G68"/>
    <mergeCell ref="C70:G70"/>
    <mergeCell ref="C74:G74"/>
    <mergeCell ref="C77:G77"/>
    <mergeCell ref="C79:G79"/>
    <mergeCell ref="C81:G81"/>
    <mergeCell ref="C54:G54"/>
    <mergeCell ref="C56:G56"/>
    <mergeCell ref="C59:G59"/>
    <mergeCell ref="C61:G61"/>
    <mergeCell ref="C64:G64"/>
    <mergeCell ref="C66:G66"/>
    <mergeCell ref="C40:G40"/>
    <mergeCell ref="C42:G42"/>
    <mergeCell ref="C44:G44"/>
    <mergeCell ref="C46:G46"/>
    <mergeCell ref="C49:G49"/>
    <mergeCell ref="C51:G51"/>
    <mergeCell ref="C28:G28"/>
    <mergeCell ref="C30:G30"/>
    <mergeCell ref="C32:G32"/>
    <mergeCell ref="C34:G34"/>
    <mergeCell ref="C36:G36"/>
    <mergeCell ref="C38:G38"/>
    <mergeCell ref="C14:G14"/>
    <mergeCell ref="C16:G16"/>
    <mergeCell ref="C18:G18"/>
    <mergeCell ref="C20:G20"/>
    <mergeCell ref="C22:G22"/>
    <mergeCell ref="C25:G25"/>
    <mergeCell ref="A1:G1"/>
    <mergeCell ref="C2:G2"/>
    <mergeCell ref="C3:G3"/>
    <mergeCell ref="C4:G4"/>
    <mergeCell ref="C10:G10"/>
    <mergeCell ref="C12:G12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609A5-D741-4C80-82FF-76ED040AD248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75" customWidth="1"/>
    <col min="3" max="3" width="63.28515625" style="175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5" t="s">
        <v>158</v>
      </c>
      <c r="B1" s="195"/>
      <c r="C1" s="195"/>
      <c r="D1" s="195"/>
      <c r="E1" s="195"/>
      <c r="F1" s="195"/>
      <c r="G1" s="195"/>
      <c r="AG1" t="s">
        <v>100</v>
      </c>
    </row>
    <row r="2" spans="1:60" ht="24.95" customHeight="1" x14ac:dyDescent="0.2">
      <c r="A2" s="196" t="s">
        <v>7</v>
      </c>
      <c r="B2" s="48" t="s">
        <v>45</v>
      </c>
      <c r="C2" s="199" t="s">
        <v>46</v>
      </c>
      <c r="D2" s="197"/>
      <c r="E2" s="197"/>
      <c r="F2" s="197"/>
      <c r="G2" s="198"/>
      <c r="AG2" t="s">
        <v>101</v>
      </c>
    </row>
    <row r="3" spans="1:60" ht="24.95" customHeight="1" x14ac:dyDescent="0.2">
      <c r="A3" s="196" t="s">
        <v>8</v>
      </c>
      <c r="B3" s="48" t="s">
        <v>64</v>
      </c>
      <c r="C3" s="199" t="s">
        <v>65</v>
      </c>
      <c r="D3" s="197"/>
      <c r="E3" s="197"/>
      <c r="F3" s="197"/>
      <c r="G3" s="198"/>
      <c r="AC3" s="175" t="s">
        <v>101</v>
      </c>
      <c r="AG3" t="s">
        <v>104</v>
      </c>
    </row>
    <row r="4" spans="1:60" ht="24.95" customHeight="1" x14ac:dyDescent="0.2">
      <c r="A4" s="200" t="s">
        <v>9</v>
      </c>
      <c r="B4" s="201" t="s">
        <v>67</v>
      </c>
      <c r="C4" s="202" t="s">
        <v>68</v>
      </c>
      <c r="D4" s="203"/>
      <c r="E4" s="203"/>
      <c r="F4" s="203"/>
      <c r="G4" s="204"/>
      <c r="AG4" t="s">
        <v>105</v>
      </c>
    </row>
    <row r="5" spans="1:60" x14ac:dyDescent="0.2">
      <c r="D5" s="10"/>
    </row>
    <row r="6" spans="1:60" ht="38.25" x14ac:dyDescent="0.2">
      <c r="A6" s="206" t="s">
        <v>106</v>
      </c>
      <c r="B6" s="208" t="s">
        <v>107</v>
      </c>
      <c r="C6" s="208" t="s">
        <v>108</v>
      </c>
      <c r="D6" s="207" t="s">
        <v>109</v>
      </c>
      <c r="E6" s="206" t="s">
        <v>110</v>
      </c>
      <c r="F6" s="205" t="s">
        <v>111</v>
      </c>
      <c r="G6" s="206" t="s">
        <v>29</v>
      </c>
      <c r="H6" s="209" t="s">
        <v>30</v>
      </c>
      <c r="I6" s="209" t="s">
        <v>112</v>
      </c>
      <c r="J6" s="209" t="s">
        <v>31</v>
      </c>
      <c r="K6" s="209" t="s">
        <v>113</v>
      </c>
      <c r="L6" s="209" t="s">
        <v>114</v>
      </c>
      <c r="M6" s="209" t="s">
        <v>115</v>
      </c>
      <c r="N6" s="209" t="s">
        <v>116</v>
      </c>
      <c r="O6" s="209" t="s">
        <v>117</v>
      </c>
      <c r="P6" s="209" t="s">
        <v>118</v>
      </c>
      <c r="Q6" s="209" t="s">
        <v>119</v>
      </c>
      <c r="R6" s="209" t="s">
        <v>120</v>
      </c>
      <c r="S6" s="209" t="s">
        <v>121</v>
      </c>
      <c r="T6" s="209" t="s">
        <v>122</v>
      </c>
      <c r="U6" s="209" t="s">
        <v>123</v>
      </c>
      <c r="V6" s="209" t="s">
        <v>124</v>
      </c>
      <c r="W6" s="209" t="s">
        <v>125</v>
      </c>
      <c r="X6" s="209" t="s">
        <v>126</v>
      </c>
    </row>
    <row r="7" spans="1:60" hidden="1" x14ac:dyDescent="0.2">
      <c r="A7" s="3"/>
      <c r="B7" s="4"/>
      <c r="C7" s="4"/>
      <c r="D7" s="6"/>
      <c r="E7" s="211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</row>
    <row r="8" spans="1:60" x14ac:dyDescent="0.2">
      <c r="A8" s="223" t="s">
        <v>127</v>
      </c>
      <c r="B8" s="224" t="s">
        <v>64</v>
      </c>
      <c r="C8" s="239" t="s">
        <v>75</v>
      </c>
      <c r="D8" s="225"/>
      <c r="E8" s="226"/>
      <c r="F8" s="227"/>
      <c r="G8" s="227">
        <f>SUMIF(AG9:AG14,"&lt;&gt;NOR",G9:G14)</f>
        <v>0</v>
      </c>
      <c r="H8" s="227"/>
      <c r="I8" s="227">
        <f>SUM(I9:I14)</f>
        <v>0</v>
      </c>
      <c r="J8" s="227"/>
      <c r="K8" s="227">
        <f>SUM(K9:K14)</f>
        <v>0</v>
      </c>
      <c r="L8" s="227"/>
      <c r="M8" s="227">
        <f>SUM(M9:M14)</f>
        <v>0</v>
      </c>
      <c r="N8" s="227"/>
      <c r="O8" s="227">
        <f>SUM(O9:O14)</f>
        <v>0</v>
      </c>
      <c r="P8" s="227"/>
      <c r="Q8" s="227">
        <f>SUM(Q9:Q14)</f>
        <v>45.76</v>
      </c>
      <c r="R8" s="227"/>
      <c r="S8" s="227"/>
      <c r="T8" s="228"/>
      <c r="U8" s="222"/>
      <c r="V8" s="222">
        <f>SUM(V9:V14)</f>
        <v>7.28</v>
      </c>
      <c r="W8" s="222"/>
      <c r="X8" s="222"/>
      <c r="AG8" t="s">
        <v>128</v>
      </c>
    </row>
    <row r="9" spans="1:60" ht="22.5" outlineLevel="1" x14ac:dyDescent="0.2">
      <c r="A9" s="229">
        <v>1</v>
      </c>
      <c r="B9" s="230" t="s">
        <v>411</v>
      </c>
      <c r="C9" s="240" t="s">
        <v>412</v>
      </c>
      <c r="D9" s="231" t="s">
        <v>161</v>
      </c>
      <c r="E9" s="232">
        <v>104</v>
      </c>
      <c r="F9" s="233"/>
      <c r="G9" s="234">
        <f>ROUND(E9*F9,2)</f>
        <v>0</v>
      </c>
      <c r="H9" s="233"/>
      <c r="I9" s="234">
        <f>ROUND(E9*H9,2)</f>
        <v>0</v>
      </c>
      <c r="J9" s="233"/>
      <c r="K9" s="234">
        <f>ROUND(E9*J9,2)</f>
        <v>0</v>
      </c>
      <c r="L9" s="234">
        <v>21</v>
      </c>
      <c r="M9" s="234">
        <f>G9*(1+L9/100)</f>
        <v>0</v>
      </c>
      <c r="N9" s="234">
        <v>0</v>
      </c>
      <c r="O9" s="234">
        <f>ROUND(E9*N9,2)</f>
        <v>0</v>
      </c>
      <c r="P9" s="234">
        <v>0.44</v>
      </c>
      <c r="Q9" s="234">
        <f>ROUND(E9*P9,2)</f>
        <v>45.76</v>
      </c>
      <c r="R9" s="234" t="s">
        <v>162</v>
      </c>
      <c r="S9" s="234" t="s">
        <v>132</v>
      </c>
      <c r="T9" s="235" t="s">
        <v>132</v>
      </c>
      <c r="U9" s="219">
        <v>7.0000000000000007E-2</v>
      </c>
      <c r="V9" s="219">
        <f>ROUND(E9*U9,2)</f>
        <v>7.28</v>
      </c>
      <c r="W9" s="219"/>
      <c r="X9" s="219" t="s">
        <v>163</v>
      </c>
      <c r="Y9" s="210"/>
      <c r="Z9" s="210"/>
      <c r="AA9" s="210"/>
      <c r="AB9" s="210"/>
      <c r="AC9" s="210"/>
      <c r="AD9" s="210"/>
      <c r="AE9" s="210"/>
      <c r="AF9" s="210"/>
      <c r="AG9" s="210" t="s">
        <v>164</v>
      </c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</row>
    <row r="10" spans="1:60" outlineLevel="1" x14ac:dyDescent="0.2">
      <c r="A10" s="217"/>
      <c r="B10" s="218"/>
      <c r="C10" s="241" t="s">
        <v>413</v>
      </c>
      <c r="D10" s="220"/>
      <c r="E10" s="221">
        <v>104</v>
      </c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0"/>
      <c r="Z10" s="210"/>
      <c r="AA10" s="210"/>
      <c r="AB10" s="210"/>
      <c r="AC10" s="210"/>
      <c r="AD10" s="210"/>
      <c r="AE10" s="210"/>
      <c r="AF10" s="210"/>
      <c r="AG10" s="210" t="s">
        <v>137</v>
      </c>
      <c r="AH10" s="210">
        <v>0</v>
      </c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</row>
    <row r="11" spans="1:60" outlineLevel="1" x14ac:dyDescent="0.2">
      <c r="A11" s="217"/>
      <c r="B11" s="218"/>
      <c r="C11" s="242"/>
      <c r="D11" s="236"/>
      <c r="E11" s="236"/>
      <c r="F11" s="236"/>
      <c r="G11" s="236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0"/>
      <c r="Z11" s="210"/>
      <c r="AA11" s="210"/>
      <c r="AB11" s="210"/>
      <c r="AC11" s="210"/>
      <c r="AD11" s="210"/>
      <c r="AE11" s="210"/>
      <c r="AF11" s="210"/>
      <c r="AG11" s="210" t="s">
        <v>139</v>
      </c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</row>
    <row r="12" spans="1:60" outlineLevel="1" x14ac:dyDescent="0.2">
      <c r="A12" s="229">
        <v>2</v>
      </c>
      <c r="B12" s="230" t="s">
        <v>414</v>
      </c>
      <c r="C12" s="240" t="s">
        <v>415</v>
      </c>
      <c r="D12" s="231" t="s">
        <v>246</v>
      </c>
      <c r="E12" s="232">
        <v>45.76</v>
      </c>
      <c r="F12" s="233"/>
      <c r="G12" s="234">
        <f>ROUND(E12*F12,2)</f>
        <v>0</v>
      </c>
      <c r="H12" s="233"/>
      <c r="I12" s="234">
        <f>ROUND(E12*H12,2)</f>
        <v>0</v>
      </c>
      <c r="J12" s="233"/>
      <c r="K12" s="234">
        <f>ROUND(E12*J12,2)</f>
        <v>0</v>
      </c>
      <c r="L12" s="234">
        <v>21</v>
      </c>
      <c r="M12" s="234">
        <f>G12*(1+L12/100)</f>
        <v>0</v>
      </c>
      <c r="N12" s="234">
        <v>0</v>
      </c>
      <c r="O12" s="234">
        <f>ROUND(E12*N12,2)</f>
        <v>0</v>
      </c>
      <c r="P12" s="234">
        <v>0</v>
      </c>
      <c r="Q12" s="234">
        <f>ROUND(E12*P12,2)</f>
        <v>0</v>
      </c>
      <c r="R12" s="234" t="s">
        <v>184</v>
      </c>
      <c r="S12" s="234" t="s">
        <v>132</v>
      </c>
      <c r="T12" s="235" t="s">
        <v>132</v>
      </c>
      <c r="U12" s="219">
        <v>0</v>
      </c>
      <c r="V12" s="219">
        <f>ROUND(E12*U12,2)</f>
        <v>0</v>
      </c>
      <c r="W12" s="219"/>
      <c r="X12" s="219" t="s">
        <v>163</v>
      </c>
      <c r="Y12" s="210"/>
      <c r="Z12" s="210"/>
      <c r="AA12" s="210"/>
      <c r="AB12" s="210"/>
      <c r="AC12" s="210"/>
      <c r="AD12" s="210"/>
      <c r="AE12" s="210"/>
      <c r="AF12" s="210"/>
      <c r="AG12" s="210" t="s">
        <v>164</v>
      </c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</row>
    <row r="13" spans="1:60" outlineLevel="1" x14ac:dyDescent="0.2">
      <c r="A13" s="217"/>
      <c r="B13" s="218"/>
      <c r="C13" s="241" t="s">
        <v>416</v>
      </c>
      <c r="D13" s="220"/>
      <c r="E13" s="221">
        <v>45.76</v>
      </c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0"/>
      <c r="Z13" s="210"/>
      <c r="AA13" s="210"/>
      <c r="AB13" s="210"/>
      <c r="AC13" s="210"/>
      <c r="AD13" s="210"/>
      <c r="AE13" s="210"/>
      <c r="AF13" s="210"/>
      <c r="AG13" s="210" t="s">
        <v>137</v>
      </c>
      <c r="AH13" s="210">
        <v>7</v>
      </c>
      <c r="AI13" s="210"/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10"/>
    </row>
    <row r="14" spans="1:60" outlineLevel="1" x14ac:dyDescent="0.2">
      <c r="A14" s="217"/>
      <c r="B14" s="218"/>
      <c r="C14" s="242"/>
      <c r="D14" s="236"/>
      <c r="E14" s="236"/>
      <c r="F14" s="236"/>
      <c r="G14" s="236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0"/>
      <c r="Z14" s="210"/>
      <c r="AA14" s="210"/>
      <c r="AB14" s="210"/>
      <c r="AC14" s="210"/>
      <c r="AD14" s="210"/>
      <c r="AE14" s="210"/>
      <c r="AF14" s="210"/>
      <c r="AG14" s="210" t="s">
        <v>139</v>
      </c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</row>
    <row r="15" spans="1:60" x14ac:dyDescent="0.2">
      <c r="A15" s="223" t="s">
        <v>127</v>
      </c>
      <c r="B15" s="224" t="s">
        <v>76</v>
      </c>
      <c r="C15" s="239" t="s">
        <v>77</v>
      </c>
      <c r="D15" s="225"/>
      <c r="E15" s="226"/>
      <c r="F15" s="227"/>
      <c r="G15" s="227">
        <f>SUMIF(AG16:AG21,"&lt;&gt;NOR",G16:G21)</f>
        <v>0</v>
      </c>
      <c r="H15" s="227"/>
      <c r="I15" s="227">
        <f>SUM(I16:I21)</f>
        <v>0</v>
      </c>
      <c r="J15" s="227"/>
      <c r="K15" s="227">
        <f>SUM(K16:K21)</f>
        <v>0</v>
      </c>
      <c r="L15" s="227"/>
      <c r="M15" s="227">
        <f>SUM(M16:M21)</f>
        <v>0</v>
      </c>
      <c r="N15" s="227"/>
      <c r="O15" s="227">
        <f>SUM(O16:O21)</f>
        <v>0.03</v>
      </c>
      <c r="P15" s="227"/>
      <c r="Q15" s="227">
        <f>SUM(Q16:Q21)</f>
        <v>0</v>
      </c>
      <c r="R15" s="227"/>
      <c r="S15" s="227"/>
      <c r="T15" s="228"/>
      <c r="U15" s="222"/>
      <c r="V15" s="222">
        <f>SUM(V16:V21)</f>
        <v>4.16</v>
      </c>
      <c r="W15" s="222"/>
      <c r="X15" s="222"/>
      <c r="AG15" t="s">
        <v>128</v>
      </c>
    </row>
    <row r="16" spans="1:60" outlineLevel="1" x14ac:dyDescent="0.2">
      <c r="A16" s="229">
        <v>3</v>
      </c>
      <c r="B16" s="230" t="s">
        <v>255</v>
      </c>
      <c r="C16" s="240" t="s">
        <v>256</v>
      </c>
      <c r="D16" s="231" t="s">
        <v>161</v>
      </c>
      <c r="E16" s="232">
        <v>104</v>
      </c>
      <c r="F16" s="233"/>
      <c r="G16" s="234">
        <f>ROUND(E16*F16,2)</f>
        <v>0</v>
      </c>
      <c r="H16" s="233"/>
      <c r="I16" s="234">
        <f>ROUND(E16*H16,2)</f>
        <v>0</v>
      </c>
      <c r="J16" s="233"/>
      <c r="K16" s="234">
        <f>ROUND(E16*J16,2)</f>
        <v>0</v>
      </c>
      <c r="L16" s="234">
        <v>21</v>
      </c>
      <c r="M16" s="234">
        <f>G16*(1+L16/100)</f>
        <v>0</v>
      </c>
      <c r="N16" s="234">
        <v>3.0000000000000001E-5</v>
      </c>
      <c r="O16" s="234">
        <f>ROUND(E16*N16,2)</f>
        <v>0</v>
      </c>
      <c r="P16" s="234">
        <v>0</v>
      </c>
      <c r="Q16" s="234">
        <f>ROUND(E16*P16,2)</f>
        <v>0</v>
      </c>
      <c r="R16" s="234" t="s">
        <v>257</v>
      </c>
      <c r="S16" s="234" t="s">
        <v>132</v>
      </c>
      <c r="T16" s="235" t="s">
        <v>132</v>
      </c>
      <c r="U16" s="219">
        <v>0.04</v>
      </c>
      <c r="V16" s="219">
        <f>ROUND(E16*U16,2)</f>
        <v>4.16</v>
      </c>
      <c r="W16" s="219"/>
      <c r="X16" s="219" t="s">
        <v>163</v>
      </c>
      <c r="Y16" s="210"/>
      <c r="Z16" s="210"/>
      <c r="AA16" s="210"/>
      <c r="AB16" s="210"/>
      <c r="AC16" s="210"/>
      <c r="AD16" s="210"/>
      <c r="AE16" s="210"/>
      <c r="AF16" s="210"/>
      <c r="AG16" s="210" t="s">
        <v>164</v>
      </c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</row>
    <row r="17" spans="1:60" outlineLevel="1" x14ac:dyDescent="0.2">
      <c r="A17" s="217"/>
      <c r="B17" s="218"/>
      <c r="C17" s="241" t="s">
        <v>417</v>
      </c>
      <c r="D17" s="220"/>
      <c r="E17" s="221">
        <v>104</v>
      </c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0"/>
      <c r="Z17" s="210"/>
      <c r="AA17" s="210"/>
      <c r="AB17" s="210"/>
      <c r="AC17" s="210"/>
      <c r="AD17" s="210"/>
      <c r="AE17" s="210"/>
      <c r="AF17" s="210"/>
      <c r="AG17" s="210" t="s">
        <v>137</v>
      </c>
      <c r="AH17" s="210">
        <v>5</v>
      </c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</row>
    <row r="18" spans="1:60" outlineLevel="1" x14ac:dyDescent="0.2">
      <c r="A18" s="217"/>
      <c r="B18" s="218"/>
      <c r="C18" s="242"/>
      <c r="D18" s="236"/>
      <c r="E18" s="236"/>
      <c r="F18" s="236"/>
      <c r="G18" s="236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0"/>
      <c r="Z18" s="210"/>
      <c r="AA18" s="210"/>
      <c r="AB18" s="210"/>
      <c r="AC18" s="210"/>
      <c r="AD18" s="210"/>
      <c r="AE18" s="210"/>
      <c r="AF18" s="210"/>
      <c r="AG18" s="210" t="s">
        <v>139</v>
      </c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</row>
    <row r="19" spans="1:60" ht="22.5" outlineLevel="1" x14ac:dyDescent="0.2">
      <c r="A19" s="229">
        <v>4</v>
      </c>
      <c r="B19" s="230" t="s">
        <v>259</v>
      </c>
      <c r="C19" s="240" t="s">
        <v>260</v>
      </c>
      <c r="D19" s="231" t="s">
        <v>161</v>
      </c>
      <c r="E19" s="232">
        <v>114.4</v>
      </c>
      <c r="F19" s="233"/>
      <c r="G19" s="234">
        <f>ROUND(E19*F19,2)</f>
        <v>0</v>
      </c>
      <c r="H19" s="233"/>
      <c r="I19" s="234">
        <f>ROUND(E19*H19,2)</f>
        <v>0</v>
      </c>
      <c r="J19" s="233"/>
      <c r="K19" s="234">
        <f>ROUND(E19*J19,2)</f>
        <v>0</v>
      </c>
      <c r="L19" s="234">
        <v>21</v>
      </c>
      <c r="M19" s="234">
        <f>G19*(1+L19/100)</f>
        <v>0</v>
      </c>
      <c r="N19" s="234">
        <v>2.5000000000000001E-4</v>
      </c>
      <c r="O19" s="234">
        <f>ROUND(E19*N19,2)</f>
        <v>0.03</v>
      </c>
      <c r="P19" s="234">
        <v>0</v>
      </c>
      <c r="Q19" s="234">
        <f>ROUND(E19*P19,2)</f>
        <v>0</v>
      </c>
      <c r="R19" s="234" t="s">
        <v>247</v>
      </c>
      <c r="S19" s="234" t="s">
        <v>132</v>
      </c>
      <c r="T19" s="235" t="s">
        <v>132</v>
      </c>
      <c r="U19" s="219">
        <v>0</v>
      </c>
      <c r="V19" s="219">
        <f>ROUND(E19*U19,2)</f>
        <v>0</v>
      </c>
      <c r="W19" s="219"/>
      <c r="X19" s="219" t="s">
        <v>248</v>
      </c>
      <c r="Y19" s="210"/>
      <c r="Z19" s="210"/>
      <c r="AA19" s="210"/>
      <c r="AB19" s="210"/>
      <c r="AC19" s="210"/>
      <c r="AD19" s="210"/>
      <c r="AE19" s="210"/>
      <c r="AF19" s="210"/>
      <c r="AG19" s="210" t="s">
        <v>249</v>
      </c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</row>
    <row r="20" spans="1:60" outlineLevel="1" x14ac:dyDescent="0.2">
      <c r="A20" s="217"/>
      <c r="B20" s="218"/>
      <c r="C20" s="241" t="s">
        <v>418</v>
      </c>
      <c r="D20" s="220"/>
      <c r="E20" s="221">
        <v>114.4</v>
      </c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0"/>
      <c r="Z20" s="210"/>
      <c r="AA20" s="210"/>
      <c r="AB20" s="210"/>
      <c r="AC20" s="210"/>
      <c r="AD20" s="210"/>
      <c r="AE20" s="210"/>
      <c r="AF20" s="210"/>
      <c r="AG20" s="210" t="s">
        <v>137</v>
      </c>
      <c r="AH20" s="210">
        <v>5</v>
      </c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</row>
    <row r="21" spans="1:60" outlineLevel="1" x14ac:dyDescent="0.2">
      <c r="A21" s="217"/>
      <c r="B21" s="218"/>
      <c r="C21" s="242"/>
      <c r="D21" s="236"/>
      <c r="E21" s="236"/>
      <c r="F21" s="236"/>
      <c r="G21" s="236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0"/>
      <c r="Z21" s="210"/>
      <c r="AA21" s="210"/>
      <c r="AB21" s="210"/>
      <c r="AC21" s="210"/>
      <c r="AD21" s="210"/>
      <c r="AE21" s="210"/>
      <c r="AF21" s="210"/>
      <c r="AG21" s="210" t="s">
        <v>139</v>
      </c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</row>
    <row r="22" spans="1:60" x14ac:dyDescent="0.2">
      <c r="A22" s="223" t="s">
        <v>127</v>
      </c>
      <c r="B22" s="224" t="s">
        <v>80</v>
      </c>
      <c r="C22" s="239" t="s">
        <v>81</v>
      </c>
      <c r="D22" s="225"/>
      <c r="E22" s="226"/>
      <c r="F22" s="227"/>
      <c r="G22" s="227">
        <f>SUMIF(AG23:AG25,"&lt;&gt;NOR",G23:G25)</f>
        <v>0</v>
      </c>
      <c r="H22" s="227"/>
      <c r="I22" s="227">
        <f>SUM(I23:I25)</f>
        <v>0</v>
      </c>
      <c r="J22" s="227"/>
      <c r="K22" s="227">
        <f>SUM(K23:K25)</f>
        <v>0</v>
      </c>
      <c r="L22" s="227"/>
      <c r="M22" s="227">
        <f>SUM(M23:M25)</f>
        <v>0</v>
      </c>
      <c r="N22" s="227"/>
      <c r="O22" s="227">
        <f>SUM(O23:O25)</f>
        <v>45.86</v>
      </c>
      <c r="P22" s="227"/>
      <c r="Q22" s="227">
        <f>SUM(Q23:Q25)</f>
        <v>0</v>
      </c>
      <c r="R22" s="227"/>
      <c r="S22" s="227"/>
      <c r="T22" s="228"/>
      <c r="U22" s="222"/>
      <c r="V22" s="222">
        <f>SUM(V23:V25)</f>
        <v>3.12</v>
      </c>
      <c r="W22" s="222"/>
      <c r="X22" s="222"/>
      <c r="AG22" t="s">
        <v>128</v>
      </c>
    </row>
    <row r="23" spans="1:60" ht="22.5" outlineLevel="1" x14ac:dyDescent="0.2">
      <c r="A23" s="229">
        <v>5</v>
      </c>
      <c r="B23" s="230" t="s">
        <v>419</v>
      </c>
      <c r="C23" s="240" t="s">
        <v>420</v>
      </c>
      <c r="D23" s="231" t="s">
        <v>161</v>
      </c>
      <c r="E23" s="232">
        <v>104</v>
      </c>
      <c r="F23" s="233"/>
      <c r="G23" s="234">
        <f>ROUND(E23*F23,2)</f>
        <v>0</v>
      </c>
      <c r="H23" s="233"/>
      <c r="I23" s="234">
        <f>ROUND(E23*H23,2)</f>
        <v>0</v>
      </c>
      <c r="J23" s="233"/>
      <c r="K23" s="234">
        <f>ROUND(E23*J23,2)</f>
        <v>0</v>
      </c>
      <c r="L23" s="234">
        <v>21</v>
      </c>
      <c r="M23" s="234">
        <f>G23*(1+L23/100)</f>
        <v>0</v>
      </c>
      <c r="N23" s="234">
        <v>0.441</v>
      </c>
      <c r="O23" s="234">
        <f>ROUND(E23*N23,2)</f>
        <v>45.86</v>
      </c>
      <c r="P23" s="234">
        <v>0</v>
      </c>
      <c r="Q23" s="234">
        <f>ROUND(E23*P23,2)</f>
        <v>0</v>
      </c>
      <c r="R23" s="234" t="s">
        <v>162</v>
      </c>
      <c r="S23" s="234" t="s">
        <v>132</v>
      </c>
      <c r="T23" s="235" t="s">
        <v>132</v>
      </c>
      <c r="U23" s="219">
        <v>0.03</v>
      </c>
      <c r="V23" s="219">
        <f>ROUND(E23*U23,2)</f>
        <v>3.12</v>
      </c>
      <c r="W23" s="219"/>
      <c r="X23" s="219" t="s">
        <v>163</v>
      </c>
      <c r="Y23" s="210"/>
      <c r="Z23" s="210"/>
      <c r="AA23" s="210"/>
      <c r="AB23" s="210"/>
      <c r="AC23" s="210"/>
      <c r="AD23" s="210"/>
      <c r="AE23" s="210"/>
      <c r="AF23" s="210"/>
      <c r="AG23" s="210" t="s">
        <v>164</v>
      </c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</row>
    <row r="24" spans="1:60" outlineLevel="1" x14ac:dyDescent="0.2">
      <c r="A24" s="217"/>
      <c r="B24" s="218"/>
      <c r="C24" s="241" t="s">
        <v>417</v>
      </c>
      <c r="D24" s="220"/>
      <c r="E24" s="221">
        <v>104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0"/>
      <c r="Z24" s="210"/>
      <c r="AA24" s="210"/>
      <c r="AB24" s="210"/>
      <c r="AC24" s="210"/>
      <c r="AD24" s="210"/>
      <c r="AE24" s="210"/>
      <c r="AF24" s="210"/>
      <c r="AG24" s="210" t="s">
        <v>137</v>
      </c>
      <c r="AH24" s="210">
        <v>5</v>
      </c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</row>
    <row r="25" spans="1:60" outlineLevel="1" x14ac:dyDescent="0.2">
      <c r="A25" s="217"/>
      <c r="B25" s="218"/>
      <c r="C25" s="242"/>
      <c r="D25" s="236"/>
      <c r="E25" s="236"/>
      <c r="F25" s="236"/>
      <c r="G25" s="236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0"/>
      <c r="Z25" s="210"/>
      <c r="AA25" s="210"/>
      <c r="AB25" s="210"/>
      <c r="AC25" s="210"/>
      <c r="AD25" s="210"/>
      <c r="AE25" s="210"/>
      <c r="AF25" s="210"/>
      <c r="AG25" s="210" t="s">
        <v>139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</row>
    <row r="26" spans="1:60" x14ac:dyDescent="0.2">
      <c r="A26" s="223" t="s">
        <v>127</v>
      </c>
      <c r="B26" s="224" t="s">
        <v>94</v>
      </c>
      <c r="C26" s="239" t="s">
        <v>95</v>
      </c>
      <c r="D26" s="225"/>
      <c r="E26" s="226"/>
      <c r="F26" s="227"/>
      <c r="G26" s="227">
        <f>SUMIF(AG27:AG32,"&lt;&gt;NOR",G27:G32)</f>
        <v>0</v>
      </c>
      <c r="H26" s="227"/>
      <c r="I26" s="227">
        <f>SUM(I27:I32)</f>
        <v>0</v>
      </c>
      <c r="J26" s="227"/>
      <c r="K26" s="227">
        <f>SUM(K27:K32)</f>
        <v>0</v>
      </c>
      <c r="L26" s="227"/>
      <c r="M26" s="227">
        <f>SUM(M27:M32)</f>
        <v>0</v>
      </c>
      <c r="N26" s="227"/>
      <c r="O26" s="227">
        <f>SUM(O27:O32)</f>
        <v>0</v>
      </c>
      <c r="P26" s="227"/>
      <c r="Q26" s="227">
        <f>SUM(Q27:Q32)</f>
        <v>0</v>
      </c>
      <c r="R26" s="227"/>
      <c r="S26" s="227"/>
      <c r="T26" s="228"/>
      <c r="U26" s="222"/>
      <c r="V26" s="222">
        <f>SUM(V27:V32)</f>
        <v>0.46</v>
      </c>
      <c r="W26" s="222"/>
      <c r="X26" s="222"/>
      <c r="AG26" t="s">
        <v>128</v>
      </c>
    </row>
    <row r="27" spans="1:60" outlineLevel="1" x14ac:dyDescent="0.2">
      <c r="A27" s="229">
        <v>6</v>
      </c>
      <c r="B27" s="230" t="s">
        <v>382</v>
      </c>
      <c r="C27" s="240" t="s">
        <v>383</v>
      </c>
      <c r="D27" s="231" t="s">
        <v>246</v>
      </c>
      <c r="E27" s="232">
        <v>45.76</v>
      </c>
      <c r="F27" s="233"/>
      <c r="G27" s="234">
        <f>ROUND(E27*F27,2)</f>
        <v>0</v>
      </c>
      <c r="H27" s="233"/>
      <c r="I27" s="234">
        <f>ROUND(E27*H27,2)</f>
        <v>0</v>
      </c>
      <c r="J27" s="233"/>
      <c r="K27" s="234">
        <f>ROUND(E27*J27,2)</f>
        <v>0</v>
      </c>
      <c r="L27" s="234">
        <v>21</v>
      </c>
      <c r="M27" s="234">
        <f>G27*(1+L27/100)</f>
        <v>0</v>
      </c>
      <c r="N27" s="234">
        <v>0</v>
      </c>
      <c r="O27" s="234">
        <f>ROUND(E27*N27,2)</f>
        <v>0</v>
      </c>
      <c r="P27" s="234">
        <v>0</v>
      </c>
      <c r="Q27" s="234">
        <f>ROUND(E27*P27,2)</f>
        <v>0</v>
      </c>
      <c r="R27" s="234" t="s">
        <v>162</v>
      </c>
      <c r="S27" s="234" t="s">
        <v>132</v>
      </c>
      <c r="T27" s="235" t="s">
        <v>132</v>
      </c>
      <c r="U27" s="219">
        <v>0.01</v>
      </c>
      <c r="V27" s="219">
        <f>ROUND(E27*U27,2)</f>
        <v>0.46</v>
      </c>
      <c r="W27" s="219"/>
      <c r="X27" s="219" t="s">
        <v>163</v>
      </c>
      <c r="Y27" s="210"/>
      <c r="Z27" s="210"/>
      <c r="AA27" s="210"/>
      <c r="AB27" s="210"/>
      <c r="AC27" s="210"/>
      <c r="AD27" s="210"/>
      <c r="AE27" s="210"/>
      <c r="AF27" s="210"/>
      <c r="AG27" s="210" t="s">
        <v>164</v>
      </c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210"/>
      <c r="BG27" s="210"/>
      <c r="BH27" s="210"/>
    </row>
    <row r="28" spans="1:60" outlineLevel="1" x14ac:dyDescent="0.2">
      <c r="A28" s="217"/>
      <c r="B28" s="218"/>
      <c r="C28" s="241" t="s">
        <v>416</v>
      </c>
      <c r="D28" s="220"/>
      <c r="E28" s="221">
        <v>45.76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0"/>
      <c r="Z28" s="210"/>
      <c r="AA28" s="210"/>
      <c r="AB28" s="210"/>
      <c r="AC28" s="210"/>
      <c r="AD28" s="210"/>
      <c r="AE28" s="210"/>
      <c r="AF28" s="210"/>
      <c r="AG28" s="210" t="s">
        <v>137</v>
      </c>
      <c r="AH28" s="210">
        <v>7</v>
      </c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</row>
    <row r="29" spans="1:60" outlineLevel="1" x14ac:dyDescent="0.2">
      <c r="A29" s="217"/>
      <c r="B29" s="218"/>
      <c r="C29" s="242"/>
      <c r="D29" s="236"/>
      <c r="E29" s="236"/>
      <c r="F29" s="236"/>
      <c r="G29" s="236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0"/>
      <c r="Z29" s="210"/>
      <c r="AA29" s="210"/>
      <c r="AB29" s="210"/>
      <c r="AC29" s="210"/>
      <c r="AD29" s="210"/>
      <c r="AE29" s="210"/>
      <c r="AF29" s="210"/>
      <c r="AG29" s="210" t="s">
        <v>139</v>
      </c>
      <c r="AH29" s="210"/>
      <c r="AI29" s="210"/>
      <c r="AJ29" s="210"/>
      <c r="AK29" s="210"/>
      <c r="AL29" s="210"/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W29" s="210"/>
      <c r="AX29" s="210"/>
      <c r="AY29" s="210"/>
      <c r="AZ29" s="210"/>
      <c r="BA29" s="210"/>
      <c r="BB29" s="210"/>
      <c r="BC29" s="210"/>
      <c r="BD29" s="210"/>
      <c r="BE29" s="210"/>
      <c r="BF29" s="210"/>
      <c r="BG29" s="210"/>
      <c r="BH29" s="210"/>
    </row>
    <row r="30" spans="1:60" outlineLevel="1" x14ac:dyDescent="0.2">
      <c r="A30" s="229">
        <v>7</v>
      </c>
      <c r="B30" s="230" t="s">
        <v>387</v>
      </c>
      <c r="C30" s="240" t="s">
        <v>388</v>
      </c>
      <c r="D30" s="231" t="s">
        <v>246</v>
      </c>
      <c r="E30" s="232">
        <v>411.84</v>
      </c>
      <c r="F30" s="233"/>
      <c r="G30" s="234">
        <f>ROUND(E30*F30,2)</f>
        <v>0</v>
      </c>
      <c r="H30" s="233"/>
      <c r="I30" s="234">
        <f>ROUND(E30*H30,2)</f>
        <v>0</v>
      </c>
      <c r="J30" s="233"/>
      <c r="K30" s="234">
        <f>ROUND(E30*J30,2)</f>
        <v>0</v>
      </c>
      <c r="L30" s="234">
        <v>21</v>
      </c>
      <c r="M30" s="234">
        <f>G30*(1+L30/100)</f>
        <v>0</v>
      </c>
      <c r="N30" s="234">
        <v>0</v>
      </c>
      <c r="O30" s="234">
        <f>ROUND(E30*N30,2)</f>
        <v>0</v>
      </c>
      <c r="P30" s="234">
        <v>0</v>
      </c>
      <c r="Q30" s="234">
        <f>ROUND(E30*P30,2)</f>
        <v>0</v>
      </c>
      <c r="R30" s="234" t="s">
        <v>162</v>
      </c>
      <c r="S30" s="234" t="s">
        <v>132</v>
      </c>
      <c r="T30" s="235" t="s">
        <v>132</v>
      </c>
      <c r="U30" s="219">
        <v>0</v>
      </c>
      <c r="V30" s="219">
        <f>ROUND(E30*U30,2)</f>
        <v>0</v>
      </c>
      <c r="W30" s="219"/>
      <c r="X30" s="219" t="s">
        <v>163</v>
      </c>
      <c r="Y30" s="210"/>
      <c r="Z30" s="210"/>
      <c r="AA30" s="210"/>
      <c r="AB30" s="210"/>
      <c r="AC30" s="210"/>
      <c r="AD30" s="210"/>
      <c r="AE30" s="210"/>
      <c r="AF30" s="210"/>
      <c r="AG30" s="210" t="s">
        <v>164</v>
      </c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</row>
    <row r="31" spans="1:60" outlineLevel="1" x14ac:dyDescent="0.2">
      <c r="A31" s="217"/>
      <c r="B31" s="218"/>
      <c r="C31" s="241" t="s">
        <v>421</v>
      </c>
      <c r="D31" s="220"/>
      <c r="E31" s="221">
        <v>411.84</v>
      </c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0"/>
      <c r="Z31" s="210"/>
      <c r="AA31" s="210"/>
      <c r="AB31" s="210"/>
      <c r="AC31" s="210"/>
      <c r="AD31" s="210"/>
      <c r="AE31" s="210"/>
      <c r="AF31" s="210"/>
      <c r="AG31" s="210" t="s">
        <v>137</v>
      </c>
      <c r="AH31" s="210">
        <v>5</v>
      </c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</row>
    <row r="32" spans="1:60" outlineLevel="1" x14ac:dyDescent="0.2">
      <c r="A32" s="217"/>
      <c r="B32" s="218"/>
      <c r="C32" s="242"/>
      <c r="D32" s="236"/>
      <c r="E32" s="236"/>
      <c r="F32" s="236"/>
      <c r="G32" s="236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0"/>
      <c r="Z32" s="210"/>
      <c r="AA32" s="210"/>
      <c r="AB32" s="210"/>
      <c r="AC32" s="210"/>
      <c r="AD32" s="210"/>
      <c r="AE32" s="210"/>
      <c r="AF32" s="210"/>
      <c r="AG32" s="210" t="s">
        <v>139</v>
      </c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</row>
    <row r="33" spans="1:33" x14ac:dyDescent="0.2">
      <c r="A33" s="3"/>
      <c r="B33" s="4"/>
      <c r="C33" s="244"/>
      <c r="D33" s="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AE33">
        <v>15</v>
      </c>
      <c r="AF33">
        <v>21</v>
      </c>
      <c r="AG33" t="s">
        <v>114</v>
      </c>
    </row>
    <row r="34" spans="1:33" x14ac:dyDescent="0.2">
      <c r="A34" s="213"/>
      <c r="B34" s="214" t="s">
        <v>29</v>
      </c>
      <c r="C34" s="245"/>
      <c r="D34" s="215"/>
      <c r="E34" s="216"/>
      <c r="F34" s="216"/>
      <c r="G34" s="238">
        <f>G8+G15+G22+G26</f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AE34">
        <f>SUMIF(L7:L32,AE33,G7:G32)</f>
        <v>0</v>
      </c>
      <c r="AF34">
        <f>SUMIF(L7:L32,AF33,G7:G32)</f>
        <v>0</v>
      </c>
      <c r="AG34" t="s">
        <v>156</v>
      </c>
    </row>
    <row r="35" spans="1:33" x14ac:dyDescent="0.2">
      <c r="C35" s="246"/>
      <c r="D35" s="10"/>
      <c r="AG35" t="s">
        <v>157</v>
      </c>
    </row>
    <row r="36" spans="1:33" x14ac:dyDescent="0.2">
      <c r="D36" s="10"/>
    </row>
    <row r="37" spans="1:33" x14ac:dyDescent="0.2">
      <c r="D37" s="10"/>
    </row>
    <row r="38" spans="1:33" x14ac:dyDescent="0.2">
      <c r="D38" s="10"/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sheetProtection algorithmName="SHA-512" hashValue="eiwf3CSxuLxGXjGRoFyxf2Yi+LSVXLLtMhFU/yto0m6q7DPnMW5gdoQt9NcWkJtoypi23VyyDkGi+W6iRZZGLQ==" saltValue="apPPJdkCAN8OU7ps48oDGA==" spinCount="100000" sheet="1"/>
  <mergeCells count="11">
    <mergeCell ref="C18:G18"/>
    <mergeCell ref="C21:G21"/>
    <mergeCell ref="C25:G25"/>
    <mergeCell ref="C29:G29"/>
    <mergeCell ref="C32:G32"/>
    <mergeCell ref="A1:G1"/>
    <mergeCell ref="C2:G2"/>
    <mergeCell ref="C3:G3"/>
    <mergeCell ref="C4:G4"/>
    <mergeCell ref="C11:G11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52</vt:i4>
      </vt:variant>
    </vt:vector>
  </HeadingPairs>
  <TitlesOfParts>
    <vt:vector size="58" baseType="lpstr">
      <vt:lpstr>Pokyny pro vyplnění</vt:lpstr>
      <vt:lpstr>Stavba</vt:lpstr>
      <vt:lpstr>VzorPolozky</vt:lpstr>
      <vt:lpstr>00 00.1 Naklady</vt:lpstr>
      <vt:lpstr>1 1.1 Pol</vt:lpstr>
      <vt:lpstr>1 1.2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'00 00.1 Naklady'!Názvy_tisku</vt:lpstr>
      <vt:lpstr>'1 1.1 Pol'!Názvy_tisku</vt:lpstr>
      <vt:lpstr>'1 1.2 Pol'!Názvy_tisku</vt:lpstr>
      <vt:lpstr>oadresa</vt:lpstr>
      <vt:lpstr>Stavba!Objednatel</vt:lpstr>
      <vt:lpstr>Stavba!Objekt</vt:lpstr>
      <vt:lpstr>'00 00.1 Naklady'!Oblast_tisku</vt:lpstr>
      <vt:lpstr>'1 1.1 Pol'!Oblast_tisku</vt:lpstr>
      <vt:lpstr>'1 1.2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cp:lastPrinted>2019-03-19T12:27:02Z</cp:lastPrinted>
  <dcterms:created xsi:type="dcterms:W3CDTF">2009-04-08T07:15:50Z</dcterms:created>
  <dcterms:modified xsi:type="dcterms:W3CDTF">2021-02-03T21:00:53Z</dcterms:modified>
</cp:coreProperties>
</file>