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C01\CTX_UsersData$\zouharova\Documents\Daša\Výběrová řízení\2021\Oprava interiéru Löw-Beerovy vily\"/>
    </mc:Choice>
  </mc:AlternateContent>
  <bookViews>
    <workbookView xWindow="28680" yWindow="-120" windowWidth="29040" windowHeight="15840" activeTab="1"/>
  </bookViews>
  <sheets>
    <sheet name="Pokyny pro vyplnění" sheetId="11" r:id="rId1"/>
    <sheet name="Stavba" sheetId="1" r:id="rId2"/>
    <sheet name="VzorPolozky" sheetId="10" state="hidden" r:id="rId3"/>
    <sheet name="01 2021-02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2021-02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2021-02 Pol'!$A$1:$X$188</definedName>
    <definedName name="_xlnm.Print_Area" localSheetId="1">Stavba!$A$1:$J$68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4" i="1" l="1"/>
  <c r="F42" i="1"/>
  <c r="F39" i="1"/>
  <c r="F43" i="1" s="1"/>
  <c r="BA185" i="12"/>
  <c r="BA183" i="12"/>
  <c r="BA182" i="12"/>
  <c r="BA174" i="12"/>
  <c r="BA69" i="12"/>
  <c r="BA66" i="12"/>
  <c r="BA49" i="12"/>
  <c r="BA39" i="12"/>
  <c r="G9" i="12"/>
  <c r="M9" i="12" s="1"/>
  <c r="M8" i="12" s="1"/>
  <c r="I9" i="12"/>
  <c r="I8" i="12" s="1"/>
  <c r="K9" i="12"/>
  <c r="K8" i="12" s="1"/>
  <c r="O9" i="12"/>
  <c r="O8" i="12" s="1"/>
  <c r="Q9" i="12"/>
  <c r="Q8" i="12" s="1"/>
  <c r="V9" i="12"/>
  <c r="V8" i="12" s="1"/>
  <c r="O12" i="12"/>
  <c r="G13" i="12"/>
  <c r="M13" i="12" s="1"/>
  <c r="M12" i="12" s="1"/>
  <c r="I13" i="12"/>
  <c r="I12" i="12" s="1"/>
  <c r="K13" i="12"/>
  <c r="K12" i="12" s="1"/>
  <c r="O13" i="12"/>
  <c r="Q13" i="12"/>
  <c r="Q12" i="12" s="1"/>
  <c r="V13" i="12"/>
  <c r="V12" i="12" s="1"/>
  <c r="G17" i="12"/>
  <c r="I17" i="12"/>
  <c r="K17" i="12"/>
  <c r="M17" i="12"/>
  <c r="O17" i="12"/>
  <c r="Q17" i="12"/>
  <c r="V17" i="12"/>
  <c r="G23" i="12"/>
  <c r="M23" i="12" s="1"/>
  <c r="I23" i="12"/>
  <c r="K23" i="12"/>
  <c r="O23" i="12"/>
  <c r="Q23" i="12"/>
  <c r="V23" i="12"/>
  <c r="G28" i="12"/>
  <c r="M28" i="12" s="1"/>
  <c r="I28" i="12"/>
  <c r="K28" i="12"/>
  <c r="O28" i="12"/>
  <c r="Q28" i="12"/>
  <c r="V28" i="12"/>
  <c r="G33" i="12"/>
  <c r="I33" i="12"/>
  <c r="K33" i="12"/>
  <c r="O33" i="12"/>
  <c r="Q33" i="12"/>
  <c r="V33" i="12"/>
  <c r="G38" i="12"/>
  <c r="I38" i="12"/>
  <c r="K38" i="12"/>
  <c r="M38" i="12"/>
  <c r="O38" i="12"/>
  <c r="Q38" i="12"/>
  <c r="V38" i="12"/>
  <c r="G43" i="12"/>
  <c r="M43" i="12" s="1"/>
  <c r="I43" i="12"/>
  <c r="K43" i="12"/>
  <c r="O43" i="12"/>
  <c r="Q43" i="12"/>
  <c r="V43" i="12"/>
  <c r="G48" i="12"/>
  <c r="M48" i="12" s="1"/>
  <c r="I48" i="12"/>
  <c r="K48" i="12"/>
  <c r="O48" i="12"/>
  <c r="Q48" i="12"/>
  <c r="V48" i="12"/>
  <c r="G51" i="12"/>
  <c r="M51" i="12" s="1"/>
  <c r="I51" i="12"/>
  <c r="K51" i="12"/>
  <c r="O51" i="12"/>
  <c r="Q51" i="12"/>
  <c r="V51" i="12"/>
  <c r="Q54" i="12"/>
  <c r="G55" i="12"/>
  <c r="M55" i="12" s="1"/>
  <c r="M54" i="12" s="1"/>
  <c r="I55" i="12"/>
  <c r="I54" i="12" s="1"/>
  <c r="K55" i="12"/>
  <c r="K54" i="12" s="1"/>
  <c r="O55" i="12"/>
  <c r="O54" i="12" s="1"/>
  <c r="Q55" i="12"/>
  <c r="V55" i="12"/>
  <c r="V54" i="12" s="1"/>
  <c r="Q59" i="12"/>
  <c r="G60" i="12"/>
  <c r="G59" i="12" s="1"/>
  <c r="I54" i="1" s="1"/>
  <c r="I60" i="12"/>
  <c r="I59" i="12" s="1"/>
  <c r="K60" i="12"/>
  <c r="K59" i="12" s="1"/>
  <c r="O60" i="12"/>
  <c r="O59" i="12" s="1"/>
  <c r="Q60" i="12"/>
  <c r="V60" i="12"/>
  <c r="V59" i="12" s="1"/>
  <c r="G65" i="12"/>
  <c r="M65" i="12" s="1"/>
  <c r="I65" i="12"/>
  <c r="I64" i="12" s="1"/>
  <c r="K65" i="12"/>
  <c r="O65" i="12"/>
  <c r="O64" i="12" s="1"/>
  <c r="Q65" i="12"/>
  <c r="V65" i="12"/>
  <c r="V64" i="12" s="1"/>
  <c r="G68" i="12"/>
  <c r="I68" i="12"/>
  <c r="K68" i="12"/>
  <c r="M68" i="12"/>
  <c r="O68" i="12"/>
  <c r="Q68" i="12"/>
  <c r="Q64" i="12" s="1"/>
  <c r="V68" i="12"/>
  <c r="G71" i="12"/>
  <c r="I56" i="1" s="1"/>
  <c r="G72" i="12"/>
  <c r="M72" i="12" s="1"/>
  <c r="I72" i="12"/>
  <c r="K72" i="12"/>
  <c r="O72" i="12"/>
  <c r="O71" i="12" s="1"/>
  <c r="Q72" i="12"/>
  <c r="V72" i="12"/>
  <c r="G74" i="12"/>
  <c r="M74" i="12" s="1"/>
  <c r="I74" i="12"/>
  <c r="K74" i="12"/>
  <c r="O74" i="12"/>
  <c r="Q74" i="12"/>
  <c r="V74" i="12"/>
  <c r="G78" i="12"/>
  <c r="M78" i="12" s="1"/>
  <c r="I78" i="12"/>
  <c r="K78" i="12"/>
  <c r="O78" i="12"/>
  <c r="Q78" i="12"/>
  <c r="V78" i="12"/>
  <c r="K82" i="12"/>
  <c r="V82" i="12"/>
  <c r="G83" i="12"/>
  <c r="M83" i="12" s="1"/>
  <c r="M82" i="12" s="1"/>
  <c r="I83" i="12"/>
  <c r="I82" i="12" s="1"/>
  <c r="K83" i="12"/>
  <c r="O83" i="12"/>
  <c r="O82" i="12" s="1"/>
  <c r="Q83" i="12"/>
  <c r="Q82" i="12" s="1"/>
  <c r="V83" i="12"/>
  <c r="K85" i="12"/>
  <c r="O85" i="12"/>
  <c r="V85" i="12"/>
  <c r="G86" i="12"/>
  <c r="G85" i="12" s="1"/>
  <c r="I58" i="1" s="1"/>
  <c r="I86" i="12"/>
  <c r="I85" i="12" s="1"/>
  <c r="K86" i="12"/>
  <c r="M86" i="12"/>
  <c r="M85" i="12" s="1"/>
  <c r="O86" i="12"/>
  <c r="Q86" i="12"/>
  <c r="Q85" i="12" s="1"/>
  <c r="V86" i="12"/>
  <c r="G88" i="12"/>
  <c r="G87" i="12" s="1"/>
  <c r="I59" i="1" s="1"/>
  <c r="I88" i="12"/>
  <c r="K88" i="12"/>
  <c r="O88" i="12"/>
  <c r="O87" i="12" s="1"/>
  <c r="Q88" i="12"/>
  <c r="Q87" i="12" s="1"/>
  <c r="V88" i="12"/>
  <c r="G89" i="12"/>
  <c r="M89" i="12" s="1"/>
  <c r="I89" i="12"/>
  <c r="K89" i="12"/>
  <c r="O89" i="12"/>
  <c r="Q89" i="12"/>
  <c r="V89" i="12"/>
  <c r="V87" i="12" s="1"/>
  <c r="G91" i="12"/>
  <c r="I91" i="12"/>
  <c r="K91" i="12"/>
  <c r="O91" i="12"/>
  <c r="O90" i="12" s="1"/>
  <c r="Q91" i="12"/>
  <c r="V91" i="12"/>
  <c r="G92" i="12"/>
  <c r="I92" i="12"/>
  <c r="K92" i="12"/>
  <c r="M92" i="12"/>
  <c r="O92" i="12"/>
  <c r="Q92" i="12"/>
  <c r="V92" i="12"/>
  <c r="G93" i="12"/>
  <c r="M93" i="12" s="1"/>
  <c r="I93" i="12"/>
  <c r="K93" i="12"/>
  <c r="O93" i="12"/>
  <c r="Q93" i="12"/>
  <c r="V93" i="12"/>
  <c r="G95" i="12"/>
  <c r="I95" i="12"/>
  <c r="K95" i="12"/>
  <c r="M95" i="12"/>
  <c r="O95" i="12"/>
  <c r="Q95" i="12"/>
  <c r="V95" i="12"/>
  <c r="G98" i="12"/>
  <c r="M98" i="12" s="1"/>
  <c r="I98" i="12"/>
  <c r="K98" i="12"/>
  <c r="O98" i="12"/>
  <c r="Q98" i="12"/>
  <c r="V98" i="12"/>
  <c r="O99" i="12"/>
  <c r="G100" i="12"/>
  <c r="M100" i="12" s="1"/>
  <c r="M99" i="12" s="1"/>
  <c r="I100" i="12"/>
  <c r="I99" i="12" s="1"/>
  <c r="K100" i="12"/>
  <c r="K99" i="12" s="1"/>
  <c r="O100" i="12"/>
  <c r="Q100" i="12"/>
  <c r="Q99" i="12" s="1"/>
  <c r="V100" i="12"/>
  <c r="V99" i="12" s="1"/>
  <c r="G102" i="12"/>
  <c r="G101" i="12" s="1"/>
  <c r="I62" i="1" s="1"/>
  <c r="I102" i="12"/>
  <c r="K102" i="12"/>
  <c r="O102" i="12"/>
  <c r="Q102" i="12"/>
  <c r="V102" i="12"/>
  <c r="G106" i="12"/>
  <c r="M106" i="12" s="1"/>
  <c r="I106" i="12"/>
  <c r="K106" i="12"/>
  <c r="O106" i="12"/>
  <c r="Q106" i="12"/>
  <c r="V106" i="12"/>
  <c r="G111" i="12"/>
  <c r="M111" i="12" s="1"/>
  <c r="I111" i="12"/>
  <c r="K111" i="12"/>
  <c r="O111" i="12"/>
  <c r="Q111" i="12"/>
  <c r="V111" i="12"/>
  <c r="G115" i="12"/>
  <c r="I115" i="12"/>
  <c r="K115" i="12"/>
  <c r="M115" i="12"/>
  <c r="O115" i="12"/>
  <c r="Q115" i="12"/>
  <c r="V115" i="12"/>
  <c r="G119" i="12"/>
  <c r="M119" i="12" s="1"/>
  <c r="I119" i="12"/>
  <c r="K119" i="12"/>
  <c r="O119" i="12"/>
  <c r="Q119" i="12"/>
  <c r="V119" i="12"/>
  <c r="G123" i="12"/>
  <c r="M123" i="12" s="1"/>
  <c r="I123" i="12"/>
  <c r="K123" i="12"/>
  <c r="O123" i="12"/>
  <c r="Q123" i="12"/>
  <c r="V123" i="12"/>
  <c r="G127" i="12"/>
  <c r="M127" i="12" s="1"/>
  <c r="I127" i="12"/>
  <c r="K127" i="12"/>
  <c r="O127" i="12"/>
  <c r="Q127" i="12"/>
  <c r="V127" i="12"/>
  <c r="G131" i="12"/>
  <c r="I131" i="12"/>
  <c r="K131" i="12"/>
  <c r="M131" i="12"/>
  <c r="O131" i="12"/>
  <c r="Q131" i="12"/>
  <c r="V131" i="12"/>
  <c r="G133" i="12"/>
  <c r="I63" i="1" s="1"/>
  <c r="G134" i="12"/>
  <c r="M134" i="12" s="1"/>
  <c r="I134" i="12"/>
  <c r="K134" i="12"/>
  <c r="K133" i="12" s="1"/>
  <c r="O134" i="12"/>
  <c r="O133" i="12" s="1"/>
  <c r="Q134" i="12"/>
  <c r="Q133" i="12" s="1"/>
  <c r="V134" i="12"/>
  <c r="G138" i="12"/>
  <c r="M138" i="12" s="1"/>
  <c r="I138" i="12"/>
  <c r="K138" i="12"/>
  <c r="O138" i="12"/>
  <c r="Q138" i="12"/>
  <c r="V138" i="12"/>
  <c r="V142" i="12"/>
  <c r="G143" i="12"/>
  <c r="G142" i="12" s="1"/>
  <c r="I143" i="12"/>
  <c r="I142" i="12" s="1"/>
  <c r="K143" i="12"/>
  <c r="K142" i="12" s="1"/>
  <c r="O143" i="12"/>
  <c r="O142" i="12" s="1"/>
  <c r="Q143" i="12"/>
  <c r="Q142" i="12" s="1"/>
  <c r="V143" i="12"/>
  <c r="G145" i="12"/>
  <c r="I145" i="12"/>
  <c r="K145" i="12"/>
  <c r="M145" i="12"/>
  <c r="O145" i="12"/>
  <c r="Q145" i="12"/>
  <c r="V145" i="12"/>
  <c r="G152" i="12"/>
  <c r="I152" i="12"/>
  <c r="K152" i="12"/>
  <c r="M152" i="12"/>
  <c r="O152" i="12"/>
  <c r="Q152" i="12"/>
  <c r="V152" i="12"/>
  <c r="G159" i="12"/>
  <c r="G144" i="12" s="1"/>
  <c r="I65" i="1" s="1"/>
  <c r="I159" i="12"/>
  <c r="K159" i="12"/>
  <c r="O159" i="12"/>
  <c r="O144" i="12" s="1"/>
  <c r="Q159" i="12"/>
  <c r="V159" i="12"/>
  <c r="G166" i="12"/>
  <c r="M166" i="12" s="1"/>
  <c r="I166" i="12"/>
  <c r="I144" i="12" s="1"/>
  <c r="K166" i="12"/>
  <c r="O166" i="12"/>
  <c r="Q166" i="12"/>
  <c r="V166" i="12"/>
  <c r="I167" i="12"/>
  <c r="K167" i="12"/>
  <c r="V167" i="12"/>
  <c r="G168" i="12"/>
  <c r="G167" i="12" s="1"/>
  <c r="I66" i="1" s="1"/>
  <c r="I18" i="1" s="1"/>
  <c r="I168" i="12"/>
  <c r="K168" i="12"/>
  <c r="M168" i="12"/>
  <c r="M167" i="12" s="1"/>
  <c r="O168" i="12"/>
  <c r="O167" i="12" s="1"/>
  <c r="Q168" i="12"/>
  <c r="Q167" i="12" s="1"/>
  <c r="V168" i="12"/>
  <c r="G169" i="12"/>
  <c r="I67" i="1" s="1"/>
  <c r="G170" i="12"/>
  <c r="M170" i="12" s="1"/>
  <c r="I170" i="12"/>
  <c r="K170" i="12"/>
  <c r="O170" i="12"/>
  <c r="Q170" i="12"/>
  <c r="V170" i="12"/>
  <c r="G176" i="12"/>
  <c r="I176" i="12"/>
  <c r="K176" i="12"/>
  <c r="M176" i="12"/>
  <c r="O176" i="12"/>
  <c r="Q176" i="12"/>
  <c r="V176" i="12"/>
  <c r="G178" i="12"/>
  <c r="I178" i="12"/>
  <c r="K178" i="12"/>
  <c r="M178" i="12"/>
  <c r="O178" i="12"/>
  <c r="Q178" i="12"/>
  <c r="V178" i="12"/>
  <c r="G179" i="12"/>
  <c r="M179" i="12" s="1"/>
  <c r="I179" i="12"/>
  <c r="K179" i="12"/>
  <c r="O179" i="12"/>
  <c r="Q179" i="12"/>
  <c r="V179" i="12"/>
  <c r="G180" i="12"/>
  <c r="M180" i="12" s="1"/>
  <c r="I180" i="12"/>
  <c r="K180" i="12"/>
  <c r="O180" i="12"/>
  <c r="Q180" i="12"/>
  <c r="V180" i="12"/>
  <c r="G181" i="12"/>
  <c r="I181" i="12"/>
  <c r="K181" i="12"/>
  <c r="M181" i="12"/>
  <c r="O181" i="12"/>
  <c r="Q181" i="12"/>
  <c r="V181" i="12"/>
  <c r="G184" i="12"/>
  <c r="M184" i="12" s="1"/>
  <c r="I184" i="12"/>
  <c r="K184" i="12"/>
  <c r="O184" i="12"/>
  <c r="Q184" i="12"/>
  <c r="V184" i="12"/>
  <c r="AE187" i="12"/>
  <c r="F41" i="1" s="1"/>
  <c r="AF187" i="12"/>
  <c r="G41" i="1" s="1"/>
  <c r="I20" i="1"/>
  <c r="I19" i="1"/>
  <c r="H40" i="1"/>
  <c r="H41" i="1" l="1"/>
  <c r="I41" i="1" s="1"/>
  <c r="K169" i="12"/>
  <c r="Q144" i="12"/>
  <c r="V133" i="12"/>
  <c r="I133" i="12"/>
  <c r="V101" i="12"/>
  <c r="O101" i="12"/>
  <c r="K90" i="12"/>
  <c r="M88" i="12"/>
  <c r="I71" i="12"/>
  <c r="M64" i="12"/>
  <c r="G39" i="1"/>
  <c r="G43" i="1" s="1"/>
  <c r="G25" i="1" s="1"/>
  <c r="A25" i="1" s="1"/>
  <c r="A26" i="1" s="1"/>
  <c r="G26" i="1" s="1"/>
  <c r="G42" i="1"/>
  <c r="H42" i="1" s="1"/>
  <c r="I42" i="1" s="1"/>
  <c r="K101" i="12"/>
  <c r="V169" i="12"/>
  <c r="I169" i="12"/>
  <c r="M133" i="12"/>
  <c r="G99" i="12"/>
  <c r="I61" i="1" s="1"/>
  <c r="V90" i="12"/>
  <c r="I90" i="12"/>
  <c r="K71" i="12"/>
  <c r="Q71" i="12"/>
  <c r="M71" i="12"/>
  <c r="K16" i="12"/>
  <c r="Q16" i="12"/>
  <c r="I16" i="12"/>
  <c r="G12" i="12"/>
  <c r="I51" i="1" s="1"/>
  <c r="G8" i="12"/>
  <c r="O169" i="12"/>
  <c r="Q101" i="12"/>
  <c r="O16" i="12"/>
  <c r="Q169" i="12"/>
  <c r="V144" i="12"/>
  <c r="K144" i="12"/>
  <c r="I101" i="12"/>
  <c r="Q90" i="12"/>
  <c r="G90" i="12"/>
  <c r="I60" i="1" s="1"/>
  <c r="I17" i="1" s="1"/>
  <c r="K87" i="12"/>
  <c r="I87" i="12"/>
  <c r="G82" i="12"/>
  <c r="I57" i="1" s="1"/>
  <c r="V71" i="12"/>
  <c r="K64" i="12"/>
  <c r="G16" i="12"/>
  <c r="I52" i="1" s="1"/>
  <c r="V16" i="12"/>
  <c r="G28" i="1"/>
  <c r="G23" i="1"/>
  <c r="M87" i="12"/>
  <c r="M144" i="12"/>
  <c r="M169" i="12"/>
  <c r="M159" i="12"/>
  <c r="M143" i="12"/>
  <c r="M142" i="12" s="1"/>
  <c r="M102" i="12"/>
  <c r="M101" i="12" s="1"/>
  <c r="M91" i="12"/>
  <c r="M90" i="12" s="1"/>
  <c r="G64" i="12"/>
  <c r="I55" i="1" s="1"/>
  <c r="M60" i="12"/>
  <c r="M59" i="12" s="1"/>
  <c r="G54" i="12"/>
  <c r="I53" i="1" s="1"/>
  <c r="M33" i="12"/>
  <c r="M16" i="12" s="1"/>
  <c r="J28" i="1"/>
  <c r="J26" i="1"/>
  <c r="G38" i="1"/>
  <c r="F38" i="1"/>
  <c r="J23" i="1"/>
  <c r="J24" i="1"/>
  <c r="J25" i="1"/>
  <c r="J27" i="1"/>
  <c r="E24" i="1"/>
  <c r="E26" i="1"/>
  <c r="G187" i="12" l="1"/>
  <c r="I50" i="1"/>
  <c r="H39" i="1"/>
  <c r="A23" i="1"/>
  <c r="A24" i="1" s="1"/>
  <c r="G24" i="1" s="1"/>
  <c r="A27" i="1" s="1"/>
  <c r="A29" i="1" s="1"/>
  <c r="G29" i="1" s="1"/>
  <c r="G27" i="1" s="1"/>
  <c r="I39" i="1" l="1"/>
  <c r="I43" i="1" s="1"/>
  <c r="H43" i="1"/>
  <c r="I16" i="1"/>
  <c r="I21" i="1" s="1"/>
  <c r="I68" i="1"/>
  <c r="J67" i="1" l="1"/>
  <c r="J60" i="1"/>
  <c r="J51" i="1"/>
  <c r="J59" i="1"/>
  <c r="J52" i="1"/>
  <c r="J53" i="1"/>
  <c r="J64" i="1"/>
  <c r="J55" i="1"/>
  <c r="J63" i="1"/>
  <c r="J50" i="1"/>
  <c r="J66" i="1"/>
  <c r="J57" i="1"/>
  <c r="J65" i="1"/>
  <c r="J58" i="1"/>
  <c r="J62" i="1"/>
  <c r="J61" i="1"/>
  <c r="J54" i="1"/>
  <c r="J56" i="1"/>
  <c r="J41" i="1"/>
  <c r="J39" i="1"/>
  <c r="J43" i="1" s="1"/>
  <c r="J42" i="1"/>
  <c r="J68" i="1" l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Petr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<sst xmlns="http://schemas.openxmlformats.org/spreadsheetml/2006/main" count="867" uniqueCount="304">
  <si>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</si>
  <si>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</si>
  <si>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</si>
  <si>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</si>
  <si>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</si>
  <si>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</si>
  <si>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</si>
  <si>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</si>
  <si>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</si>
  <si>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</si>
  <si>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</si>
  <si>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</si>
  <si>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</si>
  <si>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</si>
  <si>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</si>
  <si>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</si>
  <si>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</si>
  <si>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</si>
  <si>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</si>
  <si>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</si>
  <si>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</si>
  <si>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</si>
  <si>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</si>
  <si>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</si>
  <si>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</si>
  <si>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</si>
  <si>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</si>
  <si>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</si>
  <si>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</si>
  <si>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</si>
  <si>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</si>
  <si>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</si>
  <si>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</si>
  <si>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</si>
  <si>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</si>
  <si>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</si>
  <si>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</si>
  <si>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</si>
  <si>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</si>
  <si>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</si>
  <si>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</si>
  <si>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</si>
  <si>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</si>
  <si>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2021-02</t>
  </si>
  <si>
    <t>Oprava interiéru</t>
  </si>
  <si>
    <t>01</t>
  </si>
  <si>
    <t>Löw Beerova vila</t>
  </si>
  <si>
    <t>Objekt:</t>
  </si>
  <si>
    <t>Rozpočet:</t>
  </si>
  <si>
    <t>116021</t>
  </si>
  <si>
    <t>Oprava Löw Beerovy vily</t>
  </si>
  <si>
    <t>MĚSTYS SVITÁVKA</t>
  </si>
  <si>
    <t>Svitávka</t>
  </si>
  <si>
    <t>67932</t>
  </si>
  <si>
    <t>00281042</t>
  </si>
  <si>
    <t>CZ00281042</t>
  </si>
  <si>
    <t>Stavba</t>
  </si>
  <si>
    <t>Stavební objekt</t>
  </si>
  <si>
    <t>Celkem za stavbu</t>
  </si>
  <si>
    <t>CZK</t>
  </si>
  <si>
    <t>Rekapitulace dílů</t>
  </si>
  <si>
    <t>Typ dílu</t>
  </si>
  <si>
    <t>31</t>
  </si>
  <si>
    <t>Zdi podpěrné a volné</t>
  </si>
  <si>
    <t>34</t>
  </si>
  <si>
    <t>Stěny a příčky</t>
  </si>
  <si>
    <t>61</t>
  </si>
  <si>
    <t>Úpravy povrchů vnitřní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</si>
  <si>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</si>
  <si>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</si>
  <si>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</si>
  <si>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</si>
  <si>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</si>
  <si>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</si>
  <si>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</si>
  <si>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Prorážení otvorů</t>
  </si>
  <si>
    <t>99</t>
  </si>
  <si>
    <t>Staveništní přesun hmot</t>
  </si>
  <si>
    <t>733</t>
  </si>
  <si>
    <t>Rozvod potrubí</t>
  </si>
  <si>
    <t>734</t>
  </si>
  <si>
    <t>Armatury</t>
  </si>
  <si>
    <t>735</t>
  </si>
  <si>
    <t>Otopná tělesa</t>
  </si>
  <si>
    <t>766</t>
  </si>
  <si>
    <t>Konstrukce truhlářské</t>
  </si>
  <si>
    <t>775</t>
  </si>
  <si>
    <t>Podlahy vlysové a parketové</t>
  </si>
  <si>
    <t>776</t>
  </si>
  <si>
    <t>Podlahy povlakové</t>
  </si>
  <si>
    <t>783</t>
  </si>
  <si>
    <t>Nátěry</t>
  </si>
  <si>
    <t>784</t>
  </si>
  <si>
    <t>Malby</t>
  </si>
  <si>
    <t>M21</t>
  </si>
  <si>
    <t>Elektromontáže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</si>
  <si>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</si>
  <si>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</si>
  <si>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</si>
  <si>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</si>
  <si>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</si>
  <si>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</si>
  <si>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</si>
  <si>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</si>
  <si>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</si>
  <si>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</si>
  <si>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</si>
  <si>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</si>
  <si>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</si>
  <si>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</si>
  <si>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</si>
  <si>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</si>
  <si>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</si>
  <si>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</si>
  <si>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</si>
  <si>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</si>
  <si>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</si>
  <si>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</si>
  <si>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</si>
  <si>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</si>
  <si>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</si>
  <si>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</si>
  <si>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</si>
  <si>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</si>
  <si>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</si>
  <si>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</si>
  <si>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</si>
  <si>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</si>
  <si>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</si>
  <si>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317944313RT2</t>
  </si>
  <si>
    <t>Dodání a osazení válcovaných nosníků do připravených otvorů profil I 140</t>
  </si>
  <si>
    <t>t</t>
  </si>
  <si>
    <t>801-4</t>
  </si>
  <si>
    <t>RTS 21/ I</t>
  </si>
  <si>
    <t>Práce</t>
  </si>
  <si>
    <t>POL1_</t>
  </si>
  <si>
    <t>bez zazdění hlav, s nařezáním nosníků na potřebný rozměr,</t>
  </si>
  <si>
    <t>SPI</t>
  </si>
  <si>
    <t>nové dveře : 1,9*2*2*14,3/1000</t>
  </si>
  <si>
    <t>VV</t>
  </si>
  <si>
    <t>346244381R00</t>
  </si>
  <si>
    <t>Plentování ocelových nosníků jednostranné výšky do 200 mm</t>
  </si>
  <si>
    <t>m2</t>
  </si>
  <si>
    <t>801-1</t>
  </si>
  <si>
    <t>jakýmikoliv cihlami,</t>
  </si>
  <si>
    <t>nové dveře : 1,9*2*2*0,14</t>
  </si>
  <si>
    <t>601021144RT2</t>
  </si>
  <si>
    <t xml:space="preserve">Omítka stropů a podhledů z hotových směsí vrstva štuková, vápenosádrová, filcovaná, tloušťka vrstvy 3 mm,  </t>
  </si>
  <si>
    <t>po jednotlivých vrstvách</t>
  </si>
  <si>
    <t>Včetně pomocného lešení.</t>
  </si>
  <si>
    <t>POP</t>
  </si>
  <si>
    <t>01 : 42,79</t>
  </si>
  <si>
    <t>02 : 46,54</t>
  </si>
  <si>
    <t>03 : 42,82</t>
  </si>
  <si>
    <t>601021191R00</t>
  </si>
  <si>
    <t>Omítka stropů a podhledů z hotových směsí Doplňkové práce pro omítky stropů z hotových směsí podkladní nátěr stropů pod tenkovrstvé omítky</t>
  </si>
  <si>
    <t>602021143RT2</t>
  </si>
  <si>
    <t xml:space="preserve">Omítka stěn z hotových směsí vrstva štuková, vápenosádrová, filcovaná, tloušťka vrstvy 3 mm,  </t>
  </si>
  <si>
    <t>01 : 4,22*(6,468*2+6,626*2)-1,23*2,5*2-1,4*2,85+0,5*(1,23*2+2,5*4)+0,55*(1,4+2,85*2)</t>
  </si>
  <si>
    <t>02 : 4,22*(7,155*2+6,475*2)-1,4*2,85-3,304*3,925+0,55*(1,4+2,85*2)+0,9*(3,304+3,925*2)</t>
  </si>
  <si>
    <t>03 : 4,22*(6,668*2+6,475*2)-1,28*2,5*2-1,4*2,85+0,5*(1,28*2+2,5*4)+0,55*(1,4+2,85*2)</t>
  </si>
  <si>
    <t>602021191R00</t>
  </si>
  <si>
    <t>Omítka stěn z hotových směsí Doplňkové práce pro omítky stěn z hotových směsí_x000D_
 podkladní nátěr pod tenkovrstvé omítky</t>
  </si>
  <si>
    <t>610991111R00</t>
  </si>
  <si>
    <t>Zakrývání výplní vnitřních otvorů, předmětů apod. fólií Pe 0,05-0,2 mm</t>
  </si>
  <si>
    <t>které se zřizují před úpravami povrchu, a obalení osazených dveřních zárubní před znečištěním při úpravách povrchu nástřikem plastických maltovin včetně pozdějšího odkrytí,</t>
  </si>
  <si>
    <t>01 : 1,23*2,5*2+1,4*2,85</t>
  </si>
  <si>
    <t>02 : 1,4*2,85+3,304*3,925</t>
  </si>
  <si>
    <t>03 : 1,28*2,5*2+1,4*2,85</t>
  </si>
  <si>
    <t>611481211RT2</t>
  </si>
  <si>
    <t>Vyztužení vnitřních omítek stropů sklotextilní síťovinou s dodávkou síťoviny a stěrkového tmelu</t>
  </si>
  <si>
    <t>s pomocným lešením o výšce podlahy do 1900 mm a pro zatížení do 1,5 kPa,</t>
  </si>
  <si>
    <t>612425921R00</t>
  </si>
  <si>
    <t xml:space="preserve">Omítka vápenná vnitřního ostění omítkou hladkou </t>
  </si>
  <si>
    <t>okenního nebo dveřního, z pomocného pracovního lešení o výšce podlahy do 1900 mm a pro zatížení do 1,5 kPa,</t>
  </si>
  <si>
    <t>nové dveře : 2*3,75*0,45*2+2*0,55*2*2</t>
  </si>
  <si>
    <t>615481111R00</t>
  </si>
  <si>
    <t>Potažení válcovaných nosníků rabicovým pletivem jakékoliv výšky nosníků</t>
  </si>
  <si>
    <t>s postřikem cementovou maltou (s dodáním hmot),</t>
  </si>
  <si>
    <t>nové dveře : 1,9*2*0,65</t>
  </si>
  <si>
    <t>941955002R00</t>
  </si>
  <si>
    <t>Lešení lehké pracovní pomocné pomocné, o výšce lešeňové podlahy přes 1,2 do 1,9 m</t>
  </si>
  <si>
    <t>800-3</t>
  </si>
  <si>
    <t>02 : 46,54+3,304*0,9</t>
  </si>
  <si>
    <t>952901114R00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</si>
  <si>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přes 4 m</t>
  </si>
  <si>
    <t>962032231R00</t>
  </si>
  <si>
    <t>Bourání zdiva nadzákladového z cihel pálených nebo vápenopískových, na maltu vápenou nebo vápenocementovou</t>
  </si>
  <si>
    <t>m3</t>
  </si>
  <si>
    <t>801-3</t>
  </si>
  <si>
    <t>nebo vybourání otvorů průřezové plochy přes 4 m2 ve zdivu nadzákladovém, včetně pomocného lešení o výšce podlahy do 1900 mm a pro zatížení do 1,5 kPa  (150 kg/m2)</t>
  </si>
  <si>
    <t>nové dveře : 1,6*3,75*0,25*2</t>
  </si>
  <si>
    <t>967031132R00</t>
  </si>
  <si>
    <t>Přisekání rovných ostění ve zdivu cihelném na jakoukoliv maltu vápennou nebo vépenocementovou</t>
  </si>
  <si>
    <t>bez odstupu, po hrubém vybourání otvorů v jakémkoliv zdivu cihelném, včetně pomocného lešení o výšce podlahy do 1900 mm a pro zatížení do 1,5 kPa  (150 kg/m2),</t>
  </si>
  <si>
    <t>nové dveře : 2*3,75*0,25*2</t>
  </si>
  <si>
    <t>974031664R00</t>
  </si>
  <si>
    <t>Vysekání rýh v jakémkoliv zdivu cihelném pro vtahování nosníků do zdí, před vybouráním otvorů_x000D_
 do hloubky 150 mm, při výšce nosníku do 150 mm</t>
  </si>
  <si>
    <t>m</t>
  </si>
  <si>
    <t>nové dveře : 1,9*2*2</t>
  </si>
  <si>
    <t>978011211R00</t>
  </si>
  <si>
    <t>Odstranění štukové vrstvy z omítek vnitřních stropů</t>
  </si>
  <si>
    <t>978013211R00</t>
  </si>
  <si>
    <t>Odstranění štukové vrstvy z omítek vnitřních stěn</t>
  </si>
  <si>
    <t>999281145R00</t>
  </si>
  <si>
    <t>Přesun hmot pro opravy a údržbu objektů pro opravy a údržbu dosavadních objektů včetně vnějších plášťů_x000D_
 výšky do 6 m, nošením</t>
  </si>
  <si>
    <t>Přesun hmot</t>
  </si>
  <si>
    <t>POL7_</t>
  </si>
  <si>
    <t>oborů 801, 803, 811 a 812</t>
  </si>
  <si>
    <t>733-01</t>
  </si>
  <si>
    <t>Úprava rozvodů potrubí</t>
  </si>
  <si>
    <t>kpl</t>
  </si>
  <si>
    <t>Vlastní</t>
  </si>
  <si>
    <t>Indiv</t>
  </si>
  <si>
    <t>734226112RT2</t>
  </si>
  <si>
    <t>Ventil termostatický, jednoregulační, přímý, bronzový, DN 15, s termostatickou hlavicí, PN 10, vnitřní závit, včetně dodávky materiálu</t>
  </si>
  <si>
    <t>kus</t>
  </si>
  <si>
    <t>800-731</t>
  </si>
  <si>
    <t>998734101R00</t>
  </si>
  <si>
    <t>Přesun hmot pro armatury v objektech výšky do 6 m</t>
  </si>
  <si>
    <t>735151768R00</t>
  </si>
  <si>
    <t>Otopná tělesa panelová počet desek 2, počet přídavných přestupných ploch 1, výška 600 mm, délka 1200 mm, provedení ventil kompakt, pravé spodní připojení, s nuceným oběhem, čelní deska hladká, včetně dodávky materiálu</t>
  </si>
  <si>
    <t>735151821R00</t>
  </si>
  <si>
    <t>Demontáž otopných těles panelových dvouřadých, stavební délky do 1500 mm</t>
  </si>
  <si>
    <t>735191910R00</t>
  </si>
  <si>
    <t>Ostatní opravy otopných těles napuštění vody do otopného systému včetně potrubí (bez kotle a ohříváků)_x000D_
 otopných těles</t>
  </si>
  <si>
    <t>0,6*1,2*8</t>
  </si>
  <si>
    <t>735494811R00</t>
  </si>
  <si>
    <t>Vypuštění vody z otopných soustav bez kotlů, ohříváků, zásobníků a nádrží</t>
  </si>
  <si>
    <t>( bez kotlů, ohříváků, zásobníků a nádrží )</t>
  </si>
  <si>
    <t>998735101R00</t>
  </si>
  <si>
    <t>Přesun hmot pro otopná tělesa v objektech výšky do 6 m</t>
  </si>
  <si>
    <t>766-01</t>
  </si>
  <si>
    <t>D+M atypické vnitřní dveře 1600/3750 včetně obložkové zárubně</t>
  </si>
  <si>
    <t>775101101R00</t>
  </si>
  <si>
    <t>Příprava podkladu vysávání vlysových, parketových a lamelových podlah průmyslovým vysavačem</t>
  </si>
  <si>
    <t>800-775</t>
  </si>
  <si>
    <t>775413123R00</t>
  </si>
  <si>
    <t>Podlahové soklíky nebo lišty dodávka včetně montáže připevněné vruty, dubové, 100/15 mm</t>
  </si>
  <si>
    <t>bez základního nátěru</t>
  </si>
  <si>
    <t>01 : (6,468*2+6,626*2)-1,4-1,6</t>
  </si>
  <si>
    <t>02 : (7,155*2+6,475*2)-1,4-3,304-1,6*2+0,9*2</t>
  </si>
  <si>
    <t>03 : (6,668*2+6,475*2)-1,4-1,6</t>
  </si>
  <si>
    <t>775592000R00</t>
  </si>
  <si>
    <t>Ostatní práce broušení dřevěných podlah hrubé+střední+jemné</t>
  </si>
  <si>
    <t>775599110R00</t>
  </si>
  <si>
    <t>Ostatní práce pastování podlah vlysových nebo parketových</t>
  </si>
  <si>
    <t>775599120R00</t>
  </si>
  <si>
    <t>Ostatní práce impregnace podlah vlysových nebo parketových</t>
  </si>
  <si>
    <t>775599130R00</t>
  </si>
  <si>
    <t>Ostatní práce přetmelení spárovým tmelem</t>
  </si>
  <si>
    <t>775591900R00</t>
  </si>
  <si>
    <t>Ostatní opravy na nášlapné ploše broušení vlysů, parket trojnásobné</t>
  </si>
  <si>
    <t>998775101R00</t>
  </si>
  <si>
    <t>Přesun hmot pro podlahy vlysové a parketové v objektech výšky do 6 m</t>
  </si>
  <si>
    <t>50 m vodorovně</t>
  </si>
  <si>
    <t>776401800RT1</t>
  </si>
  <si>
    <t>Demontáž soklíků nebo lišt pryžových nebo PVC odstranění a uložení na hromady</t>
  </si>
  <si>
    <t>01 : (6,468*2+6,626*2)-1,4</t>
  </si>
  <si>
    <t>02 : (7,155*2+6,475*2)-1,4-3,304+0,9*2</t>
  </si>
  <si>
    <t>03 : (6,668*2+6,475*2)-1,4</t>
  </si>
  <si>
    <t>776511810RT1</t>
  </si>
  <si>
    <t>Odstranění povlakových podlah z nášlapné plochy lepených, bez podložky, z ploch přes 20 m2</t>
  </si>
  <si>
    <t>783-01</t>
  </si>
  <si>
    <t>D+M oprava nátěru oken</t>
  </si>
  <si>
    <t>784402802R00</t>
  </si>
  <si>
    <t>Odstranění maleb oškrabáním, v místnostech přes 3,8 m do 5 m</t>
  </si>
  <si>
    <t>800-784</t>
  </si>
  <si>
    <t>784161401R00</t>
  </si>
  <si>
    <t>Příprava povrchu Penetrace (napouštění) podkladu disperzní, jednonásobná</t>
  </si>
  <si>
    <t>784165121R00</t>
  </si>
  <si>
    <t>Malby z malířských směsí otěruvzdorných,  , barevné, jednonásobné</t>
  </si>
  <si>
    <t>784-01</t>
  </si>
  <si>
    <t>Očištění bordury</t>
  </si>
  <si>
    <t>M21-01</t>
  </si>
  <si>
    <t>D+M oprava elektroinstalace (kabeláž, krabice, zásuvkjy, vypínače, chrániče, jističe, svítidla,, výměna výzbroje rozvaděče, spojovací a pomocný materiál, doprava, montáž)</t>
  </si>
  <si>
    <t>979086112R00</t>
  </si>
  <si>
    <t xml:space="preserve">Vodorovná doprava suti a vybouraných hmot nakládání nebo překládání suti a vybouraných hmot na dopravní prostředek při vodorovné dopravě,  ,  </t>
  </si>
  <si>
    <t>832-1</t>
  </si>
  <si>
    <t>Přesun suti</t>
  </si>
  <si>
    <t>POL8_</t>
  </si>
  <si>
    <t>bez naložení, s vyložením a hrubým urovnáním</t>
  </si>
  <si>
    <t>Včetně:</t>
  </si>
  <si>
    <t>- při vodorovné dopravě po suchu : přepravy za ztížených provozních podmínek,</t>
  </si>
  <si>
    <t>- při vodorovné dopravě po vodě : vyložení na hromady na suchu nebo na přeložení na dopravní prostředek na suchu do 15 m vodorovně a současně do 4 m svisle,</t>
  </si>
  <si>
    <t>- při nakládání nebo překládání : dopravy do 15 m vodorovně a současně do 4 m svisle.</t>
  </si>
  <si>
    <t>979081111R00</t>
  </si>
  <si>
    <t>Odvoz suti a vybouraných hmot na skládku do 1 km</t>
  </si>
  <si>
    <t>Včetně naložení na dopravní prostředek a složení na skládku, bez poplatku za skládku.</t>
  </si>
  <si>
    <t>979081121R00</t>
  </si>
  <si>
    <t>Odvoz suti a vybouraných hmot na skládku příplatek za každý další 1 km</t>
  </si>
  <si>
    <t>979990107R00</t>
  </si>
  <si>
    <t>Poplatek za skládku směs betonu,cihel a dřeva, skupina 17 01 01, 17 01 02 a 17 02 01 z Katalogu odpadů</t>
  </si>
  <si>
    <t>979990181R00</t>
  </si>
  <si>
    <t>Poplatek za skládku PVC podlahová krytina, skupina 17 02 03 z Katalogu odpadů</t>
  </si>
  <si>
    <t>979087311R00</t>
  </si>
  <si>
    <t>Vodorovné přemístění suti nošením k místu nakládky vodorovné přemístění suti nošením nebo přehozením, na vzdálenost 10 m</t>
  </si>
  <si>
    <t>800-2</t>
  </si>
  <si>
    <t>nebo vybouraných hmot nošením nebo přehazováním k místu nakládky přístupnému normálním dopravním prostředkům do 10 m,</t>
  </si>
  <si>
    <t>S naložením suti nebo vybouraných hmot do dopravního prostředku a na jejich vyložením, popřípadě přeložením na normální dopravní prostředek.</t>
  </si>
  <si>
    <t>979087391R00</t>
  </si>
  <si>
    <t xml:space="preserve">Vodorovné přemístění suti nošením k místu nakládky příplatek za každých dalších i započatých 10 m vzdálenosti suti,  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</si>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</sst>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2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9" fillId="0" borderId="0" xfId="0" applyNumberFormat="1" applyFont="1" applyAlignment="1">
      <alignment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vertical="top" wrapText="1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192" t="s">
        <v>39</v>
      </c>
      <c r="B2" s="192"/>
      <c r="C2" s="192"/>
      <c r="D2" s="192"/>
      <c r="E2" s="192"/>
      <c r="F2" s="192"/>
      <c r="G2" s="192"/>
    </row>
  </sheetData>
  <sheetProtection algorithmName="SHA-512" hashValue="7dnSKHKQcxWL2AKcqBWNatzlDrLXyY845QPxIcAjkXssy34nF25KeTDwCEIaNP9ITL/Csi0I6iCXbp6FqbJLFA==" saltValue="FlwMagXD+RAblGqZhNiVUQ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1"/>
  <sheetViews>
    <sheetView showGridLines="0" tabSelected="1" topLeftCell="B1" zoomScaleNormal="100" zoomScaleSheetLayoutView="75" workbookViewId="0">
      <selection activeCell="I12" sqref="I12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228" t="s">
        <v>41</v>
      </c>
      <c r="C1" s="229"/>
      <c r="D1" s="229"/>
      <c r="E1" s="229"/>
      <c r="F1" s="229"/>
      <c r="G1" s="229"/>
      <c r="H1" s="229"/>
      <c r="I1" s="229"/>
      <c r="J1" s="230"/>
    </row>
    <row r="2" spans="1:15" ht="36" customHeight="1" x14ac:dyDescent="0.2">
      <c r="A2" s="2"/>
      <c r="B2" s="78" t="s">
        <v>22</v>
      </c>
      <c r="C2" s="79"/>
      <c r="D2" s="80" t="s">
        <v>49</v>
      </c>
      <c r="E2" s="234" t="s">
        <v>50</v>
      </c>
      <c r="F2" s="235"/>
      <c r="G2" s="235"/>
      <c r="H2" s="235"/>
      <c r="I2" s="235"/>
      <c r="J2" s="236"/>
      <c r="O2" s="1"/>
    </row>
    <row r="3" spans="1:15" ht="27" customHeight="1" x14ac:dyDescent="0.2">
      <c r="A3" s="2"/>
      <c r="B3" s="81" t="s">
        <v>47</v>
      </c>
      <c r="C3" s="79"/>
      <c r="D3" s="82" t="s">
        <v>45</v>
      </c>
      <c r="E3" s="237" t="s">
        <v>46</v>
      </c>
      <c r="F3" s="238"/>
      <c r="G3" s="238"/>
      <c r="H3" s="238"/>
      <c r="I3" s="238"/>
      <c r="J3" s="239"/>
    </row>
    <row r="4" spans="1:15" ht="23.25" customHeight="1" x14ac:dyDescent="0.2">
      <c r="A4" s="76">
        <v>11740</v>
      </c>
      <c r="B4" s="83" t="s">
        <v>48</v>
      </c>
      <c r="C4" s="84"/>
      <c r="D4" s="85" t="s">
        <v>43</v>
      </c>
      <c r="E4" s="217" t="s">
        <v>44</v>
      </c>
      <c r="F4" s="218"/>
      <c r="G4" s="218"/>
      <c r="H4" s="218"/>
      <c r="I4" s="218"/>
      <c r="J4" s="219"/>
    </row>
    <row r="5" spans="1:15" ht="24" customHeight="1" x14ac:dyDescent="0.2">
      <c r="A5" s="2"/>
      <c r="B5" s="31" t="s">
        <v>42</v>
      </c>
      <c r="D5" s="222" t="s">
        <v>51</v>
      </c>
      <c r="E5" s="223"/>
      <c r="F5" s="223"/>
      <c r="G5" s="223"/>
      <c r="H5" s="18" t="s">
        <v>40</v>
      </c>
      <c r="I5" s="86" t="s">
        <v>54</v>
      </c>
      <c r="J5" s="8"/>
    </row>
    <row r="6" spans="1:15" ht="15.75" customHeight="1" x14ac:dyDescent="0.2">
      <c r="A6" s="2"/>
      <c r="B6" s="28"/>
      <c r="C6" s="55"/>
      <c r="D6" s="224"/>
      <c r="E6" s="225"/>
      <c r="F6" s="225"/>
      <c r="G6" s="225"/>
      <c r="H6" s="18" t="s">
        <v>34</v>
      </c>
      <c r="I6" s="86" t="s">
        <v>55</v>
      </c>
      <c r="J6" s="8"/>
    </row>
    <row r="7" spans="1:15" ht="15.75" customHeight="1" x14ac:dyDescent="0.2">
      <c r="A7" s="2"/>
      <c r="B7" s="29"/>
      <c r="C7" s="56"/>
      <c r="D7" s="77" t="s">
        <v>53</v>
      </c>
      <c r="E7" s="226" t="s">
        <v>52</v>
      </c>
      <c r="F7" s="227"/>
      <c r="G7" s="227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41"/>
      <c r="E11" s="241"/>
      <c r="F11" s="241"/>
      <c r="G11" s="241"/>
      <c r="H11" s="18" t="s">
        <v>40</v>
      </c>
      <c r="I11" s="88"/>
      <c r="J11" s="8"/>
    </row>
    <row r="12" spans="1:15" ht="15.75" customHeight="1" x14ac:dyDescent="0.2">
      <c r="A12" s="2"/>
      <c r="B12" s="28"/>
      <c r="C12" s="55"/>
      <c r="D12" s="216"/>
      <c r="E12" s="216"/>
      <c r="F12" s="216"/>
      <c r="G12" s="216"/>
      <c r="H12" s="18" t="s">
        <v>34</v>
      </c>
      <c r="I12" s="88"/>
      <c r="J12" s="8"/>
    </row>
    <row r="13" spans="1:15" ht="15.75" customHeight="1" x14ac:dyDescent="0.2">
      <c r="A13" s="2"/>
      <c r="B13" s="29"/>
      <c r="C13" s="56"/>
      <c r="D13" s="87"/>
      <c r="E13" s="220"/>
      <c r="F13" s="221"/>
      <c r="G13" s="221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240"/>
      <c r="F15" s="240"/>
      <c r="G15" s="242"/>
      <c r="H15" s="242"/>
      <c r="I15" s="242" t="s">
        <v>29</v>
      </c>
      <c r="J15" s="243"/>
    </row>
    <row r="16" spans="1:15" ht="23.25" customHeight="1" x14ac:dyDescent="0.2">
      <c r="A16" s="141" t="s">
        <v>24</v>
      </c>
      <c r="B16" s="38" t="s">
        <v>24</v>
      </c>
      <c r="C16" s="62"/>
      <c r="D16" s="63"/>
      <c r="E16" s="205"/>
      <c r="F16" s="206"/>
      <c r="G16" s="205"/>
      <c r="H16" s="206"/>
      <c r="I16" s="205">
        <f>SUMIF(F50:F67,A16,I50:I67)+SUMIF(F50:F67,"PSU",I50:I67)</f>
        <v>0</v>
      </c>
      <c r="J16" s="207"/>
    </row>
    <row r="17" spans="1:10" ht="23.25" customHeight="1" x14ac:dyDescent="0.2">
      <c r="A17" s="141" t="s">
        <v>25</v>
      </c>
      <c r="B17" s="38" t="s">
        <v>25</v>
      </c>
      <c r="C17" s="62"/>
      <c r="D17" s="63"/>
      <c r="E17" s="205"/>
      <c r="F17" s="206"/>
      <c r="G17" s="205"/>
      <c r="H17" s="206"/>
      <c r="I17" s="205">
        <f>SUMIF(F50:F67,A17,I50:I67)</f>
        <v>0</v>
      </c>
      <c r="J17" s="207"/>
    </row>
    <row r="18" spans="1:10" ht="23.25" customHeight="1" x14ac:dyDescent="0.2">
      <c r="A18" s="141" t="s">
        <v>26</v>
      </c>
      <c r="B18" s="38" t="s">
        <v>26</v>
      </c>
      <c r="C18" s="62"/>
      <c r="D18" s="63"/>
      <c r="E18" s="205"/>
      <c r="F18" s="206"/>
      <c r="G18" s="205"/>
      <c r="H18" s="206"/>
      <c r="I18" s="205">
        <f>SUMIF(F50:F67,A18,I50:I67)</f>
        <v>0</v>
      </c>
      <c r="J18" s="207"/>
    </row>
    <row r="19" spans="1:10" ht="23.25" customHeight="1" x14ac:dyDescent="0.2">
      <c r="A19" s="141" t="s">
        <v>99</v>
      </c>
      <c r="B19" s="38" t="s">
        <v>27</v>
      </c>
      <c r="C19" s="62"/>
      <c r="D19" s="63"/>
      <c r="E19" s="205"/>
      <c r="F19" s="206"/>
      <c r="G19" s="205"/>
      <c r="H19" s="206"/>
      <c r="I19" s="205">
        <f>SUMIF(F50:F67,A19,I50:I67)</f>
        <v>0</v>
      </c>
      <c r="J19" s="207"/>
    </row>
    <row r="20" spans="1:10" ht="23.25" customHeight="1" x14ac:dyDescent="0.2">
      <c r="A20" s="141" t="s">
        <v>100</v>
      </c>
      <c r="B20" s="38" t="s">
        <v>28</v>
      </c>
      <c r="C20" s="62"/>
      <c r="D20" s="63"/>
      <c r="E20" s="205"/>
      <c r="F20" s="206"/>
      <c r="G20" s="205"/>
      <c r="H20" s="206"/>
      <c r="I20" s="205">
        <f>SUMIF(F50:F67,A20,I50:I67)</f>
        <v>0</v>
      </c>
      <c r="J20" s="207"/>
    </row>
    <row r="21" spans="1:10" ht="23.25" customHeight="1" x14ac:dyDescent="0.2">
      <c r="A21" s="2"/>
      <c r="B21" s="48" t="s">
        <v>29</v>
      </c>
      <c r="C21" s="64"/>
      <c r="D21" s="65"/>
      <c r="E21" s="208"/>
      <c r="F21" s="244"/>
      <c r="G21" s="208"/>
      <c r="H21" s="244"/>
      <c r="I21" s="208">
        <f>SUM(I16:J20)</f>
        <v>0</v>
      </c>
      <c r="J21" s="209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203">
        <f>ZakladDPHSniVypocet</f>
        <v>0</v>
      </c>
      <c r="H23" s="204"/>
      <c r="I23" s="204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201">
        <f>IF(A24&gt;50, ROUNDUP(A23, 0), ROUNDDOWN(A23, 0))</f>
        <v>0</v>
      </c>
      <c r="H24" s="202"/>
      <c r="I24" s="202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203">
        <f>ZakladDPHZaklVypocet</f>
        <v>0</v>
      </c>
      <c r="H25" s="204"/>
      <c r="I25" s="204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231">
        <f>IF(A26&gt;50, ROUNDUP(A25, 0), ROUNDDOWN(A25, 0))</f>
        <v>0</v>
      </c>
      <c r="H26" s="232"/>
      <c r="I26" s="232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233">
        <f>CenaCelkem-(ZakladDPHSni+DPHSni+ZakladDPHZakl+DPHZakl)</f>
        <v>0</v>
      </c>
      <c r="H27" s="233"/>
      <c r="I27" s="233"/>
      <c r="J27" s="41" t="str">
        <f t="shared" si="0"/>
        <v>CZK</v>
      </c>
    </row>
    <row r="28" spans="1:10" ht="27.75" hidden="1" customHeight="1" thickBot="1" x14ac:dyDescent="0.25">
      <c r="A28" s="2"/>
      <c r="B28" s="115" t="s">
        <v>23</v>
      </c>
      <c r="C28" s="116"/>
      <c r="D28" s="116"/>
      <c r="E28" s="117"/>
      <c r="F28" s="118"/>
      <c r="G28" s="211">
        <f>ZakladDPHSniVypocet+ZakladDPHZaklVypocet</f>
        <v>0</v>
      </c>
      <c r="H28" s="211"/>
      <c r="I28" s="211"/>
      <c r="J28" s="119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5" t="s">
        <v>35</v>
      </c>
      <c r="C29" s="120"/>
      <c r="D29" s="120"/>
      <c r="E29" s="120"/>
      <c r="F29" s="121"/>
      <c r="G29" s="210">
        <f>IF(A29&gt;50, ROUNDUP(A27, 0), ROUNDDOWN(A27, 0))</f>
        <v>0</v>
      </c>
      <c r="H29" s="210"/>
      <c r="I29" s="210"/>
      <c r="J29" s="122" t="s">
        <v>59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12"/>
      <c r="E34" s="213"/>
      <c r="G34" s="214"/>
      <c r="H34" s="215"/>
      <c r="I34" s="215"/>
      <c r="J34" s="25"/>
    </row>
    <row r="35" spans="1:10" ht="12.75" customHeight="1" x14ac:dyDescent="0.2">
      <c r="A35" s="2"/>
      <c r="B35" s="2"/>
      <c r="D35" s="200" t="s">
        <v>2</v>
      </c>
      <c r="E35" s="200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92" t="s">
        <v>16</v>
      </c>
      <c r="C37" s="93"/>
      <c r="D37" s="93"/>
      <c r="E37" s="93"/>
      <c r="F37" s="94"/>
      <c r="G37" s="94"/>
      <c r="H37" s="94"/>
      <c r="I37" s="94"/>
      <c r="J37" s="95"/>
    </row>
    <row r="38" spans="1:10" ht="25.5" hidden="1" customHeight="1" x14ac:dyDescent="0.2">
      <c r="A38" s="91" t="s">
        <v>37</v>
      </c>
      <c r="B38" s="96" t="s">
        <v>17</v>
      </c>
      <c r="C38" s="97" t="s">
        <v>5</v>
      </c>
      <c r="D38" s="97"/>
      <c r="E38" s="97"/>
      <c r="F38" s="98" t="str">
        <f>B23</f>
        <v>Základ pro sníženou DPH</v>
      </c>
      <c r="G38" s="98" t="str">
        <f>B25</f>
        <v>Základ pro základní DPH</v>
      </c>
      <c r="H38" s="99" t="s">
        <v>18</v>
      </c>
      <c r="I38" s="99" t="s">
        <v>1</v>
      </c>
      <c r="J38" s="100" t="s">
        <v>0</v>
      </c>
    </row>
    <row r="39" spans="1:10" ht="25.5" hidden="1" customHeight="1" x14ac:dyDescent="0.2">
      <c r="A39" s="91">
        <v>1</v>
      </c>
      <c r="B39" s="101" t="s">
        <v>56</v>
      </c>
      <c r="C39" s="195"/>
      <c r="D39" s="195"/>
      <c r="E39" s="195"/>
      <c r="F39" s="102">
        <f>'01 2021-02 Pol'!AE187</f>
        <v>0</v>
      </c>
      <c r="G39" s="103">
        <f>'01 2021-02 Pol'!AF187</f>
        <v>0</v>
      </c>
      <c r="H39" s="104">
        <f>(F39*SazbaDPH1/100)+(G39*SazbaDPH2/100)</f>
        <v>0</v>
      </c>
      <c r="I39" s="104">
        <f>F39+G39+H39</f>
        <v>0</v>
      </c>
      <c r="J39" s="105" t="str">
        <f>IF(CenaCelkemVypocet=0,"",I39/CenaCelkemVypocet*100)</f>
        <v/>
      </c>
    </row>
    <row r="40" spans="1:10" ht="25.5" hidden="1" customHeight="1" x14ac:dyDescent="0.2">
      <c r="A40" s="91">
        <v>2</v>
      </c>
      <c r="B40" s="106"/>
      <c r="C40" s="196" t="s">
        <v>57</v>
      </c>
      <c r="D40" s="196"/>
      <c r="E40" s="196"/>
      <c r="F40" s="107"/>
      <c r="G40" s="108"/>
      <c r="H40" s="108">
        <f>(F40*SazbaDPH1/100)+(G40*SazbaDPH2/100)</f>
        <v>0</v>
      </c>
      <c r="I40" s="108"/>
      <c r="J40" s="109"/>
    </row>
    <row r="41" spans="1:10" ht="25.5" hidden="1" customHeight="1" x14ac:dyDescent="0.2">
      <c r="A41" s="91">
        <v>2</v>
      </c>
      <c r="B41" s="106" t="s">
        <v>45</v>
      </c>
      <c r="C41" s="196" t="s">
        <v>46</v>
      </c>
      <c r="D41" s="196"/>
      <c r="E41" s="196"/>
      <c r="F41" s="107">
        <f>'01 2021-02 Pol'!AE187</f>
        <v>0</v>
      </c>
      <c r="G41" s="108">
        <f>'01 2021-02 Pol'!AF187</f>
        <v>0</v>
      </c>
      <c r="H41" s="108">
        <f>(F41*SazbaDPH1/100)+(G41*SazbaDPH2/100)</f>
        <v>0</v>
      </c>
      <c r="I41" s="108">
        <f>F41+G41+H41</f>
        <v>0</v>
      </c>
      <c r="J41" s="109" t="str">
        <f>IF(CenaCelkemVypocet=0,"",I41/CenaCelkemVypocet*100)</f>
        <v/>
      </c>
    </row>
    <row r="42" spans="1:10" ht="25.5" hidden="1" customHeight="1" x14ac:dyDescent="0.2">
      <c r="A42" s="91">
        <v>3</v>
      </c>
      <c r="B42" s="110" t="s">
        <v>43</v>
      </c>
      <c r="C42" s="195" t="s">
        <v>44</v>
      </c>
      <c r="D42" s="195"/>
      <c r="E42" s="195"/>
      <c r="F42" s="111">
        <f>'01 2021-02 Pol'!AE187</f>
        <v>0</v>
      </c>
      <c r="G42" s="104">
        <f>'01 2021-02 Pol'!AF187</f>
        <v>0</v>
      </c>
      <c r="H42" s="104">
        <f>(F42*SazbaDPH1/100)+(G42*SazbaDPH2/100)</f>
        <v>0</v>
      </c>
      <c r="I42" s="104">
        <f>F42+G42+H42</f>
        <v>0</v>
      </c>
      <c r="J42" s="105" t="str">
        <f>IF(CenaCelkemVypocet=0,"",I42/CenaCelkemVypocet*100)</f>
        <v/>
      </c>
    </row>
    <row r="43" spans="1:10" ht="25.5" hidden="1" customHeight="1" x14ac:dyDescent="0.2">
      <c r="A43" s="91"/>
      <c r="B43" s="197" t="s">
        <v>58</v>
      </c>
      <c r="C43" s="198"/>
      <c r="D43" s="198"/>
      <c r="E43" s="199"/>
      <c r="F43" s="112">
        <f>SUMIF(A39:A42,"=1",F39:F42)</f>
        <v>0</v>
      </c>
      <c r="G43" s="113">
        <f>SUMIF(A39:A42,"=1",G39:G42)</f>
        <v>0</v>
      </c>
      <c r="H43" s="113">
        <f>SUMIF(A39:A42,"=1",H39:H42)</f>
        <v>0</v>
      </c>
      <c r="I43" s="113">
        <f>SUMIF(A39:A42,"=1",I39:I42)</f>
        <v>0</v>
      </c>
      <c r="J43" s="114">
        <f>SUMIF(A39:A42,"=1",J39:J42)</f>
        <v>0</v>
      </c>
    </row>
    <row r="47" spans="1:10" ht="15.75" x14ac:dyDescent="0.25">
      <c r="B47" s="123" t="s">
        <v>60</v>
      </c>
    </row>
    <row r="49" spans="1:10" ht="25.5" customHeight="1" x14ac:dyDescent="0.2">
      <c r="A49" s="125"/>
      <c r="B49" s="128" t="s">
        <v>17</v>
      </c>
      <c r="C49" s="128" t="s">
        <v>5</v>
      </c>
      <c r="D49" s="129"/>
      <c r="E49" s="129"/>
      <c r="F49" s="130" t="s">
        <v>61</v>
      </c>
      <c r="G49" s="130"/>
      <c r="H49" s="130"/>
      <c r="I49" s="130" t="s">
        <v>29</v>
      </c>
      <c r="J49" s="130" t="s">
        <v>0</v>
      </c>
    </row>
    <row r="50" spans="1:10" ht="36.75" customHeight="1" x14ac:dyDescent="0.2">
      <c r="A50" s="126"/>
      <c r="B50" s="131" t="s">
        <v>62</v>
      </c>
      <c r="C50" s="193" t="s">
        <v>63</v>
      </c>
      <c r="D50" s="194"/>
      <c r="E50" s="194"/>
      <c r="F50" s="137" t="s">
        <v>24</v>
      </c>
      <c r="G50" s="138"/>
      <c r="H50" s="138"/>
      <c r="I50" s="138">
        <f>'01 2021-02 Pol'!G8</f>
        <v>0</v>
      </c>
      <c r="J50" s="135" t="str">
        <f>IF(I68=0,"",I50/I68*100)</f>
        <v/>
      </c>
    </row>
    <row r="51" spans="1:10" ht="36.75" customHeight="1" x14ac:dyDescent="0.2">
      <c r="A51" s="126"/>
      <c r="B51" s="131" t="s">
        <v>64</v>
      </c>
      <c r="C51" s="193" t="s">
        <v>65</v>
      </c>
      <c r="D51" s="194"/>
      <c r="E51" s="194"/>
      <c r="F51" s="137" t="s">
        <v>24</v>
      </c>
      <c r="G51" s="138"/>
      <c r="H51" s="138"/>
      <c r="I51" s="138">
        <f>'01 2021-02 Pol'!G12</f>
        <v>0</v>
      </c>
      <c r="J51" s="135" t="str">
        <f>IF(I68=0,"",I51/I68*100)</f>
        <v/>
      </c>
    </row>
    <row r="52" spans="1:10" ht="36.75" customHeight="1" x14ac:dyDescent="0.2">
      <c r="A52" s="126"/>
      <c r="B52" s="131" t="s">
        <v>66</v>
      </c>
      <c r="C52" s="193" t="s">
        <v>67</v>
      </c>
      <c r="D52" s="194"/>
      <c r="E52" s="194"/>
      <c r="F52" s="137" t="s">
        <v>24</v>
      </c>
      <c r="G52" s="138"/>
      <c r="H52" s="138"/>
      <c r="I52" s="138">
        <f>'01 2021-02 Pol'!G16</f>
        <v>0</v>
      </c>
      <c r="J52" s="135" t="str">
        <f>IF(I68=0,"",I52/I68*100)</f>
        <v/>
      </c>
    </row>
    <row r="53" spans="1:10" ht="36.75" customHeight="1" x14ac:dyDescent="0.2">
      <c r="A53" s="126"/>
      <c r="B53" s="131" t="s">
        <v>68</v>
      </c>
      <c r="C53" s="193" t="s">
        <v>69</v>
      </c>
      <c r="D53" s="194"/>
      <c r="E53" s="194"/>
      <c r="F53" s="137" t="s">
        <v>24</v>
      </c>
      <c r="G53" s="138"/>
      <c r="H53" s="138"/>
      <c r="I53" s="138">
        <f>'01 2021-02 Pol'!G54</f>
        <v>0</v>
      </c>
      <c r="J53" s="135" t="str">
        <f>IF(I68=0,"",I53/I68*100)</f>
        <v/>
      </c>
    </row>
    <row r="54" spans="1:10" ht="36.75" customHeight="1" x14ac:dyDescent="0.2">
      <c r="A54" s="126"/>
      <c r="B54" s="131" t="s">
        <v>70</v>
      </c>
      <c r="C54" s="193" t="s">
        <v>71</v>
      </c>
      <c r="D54" s="194"/>
      <c r="E54" s="194"/>
      <c r="F54" s="137" t="s">
        <v>24</v>
      </c>
      <c r="G54" s="138"/>
      <c r="H54" s="138"/>
      <c r="I54" s="138">
        <f>'01 2021-02 Pol'!G59</f>
        <v>0</v>
      </c>
      <c r="J54" s="135" t="str">
        <f>IF(I68=0,"",I54/I68*100)</f>
        <v/>
      </c>
    </row>
    <row r="55" spans="1:10" ht="36.75" customHeight="1" x14ac:dyDescent="0.2">
      <c r="A55" s="126"/>
      <c r="B55" s="131" t="s">
        <v>72</v>
      </c>
      <c r="C55" s="193" t="s">
        <v>73</v>
      </c>
      <c r="D55" s="194"/>
      <c r="E55" s="194"/>
      <c r="F55" s="137" t="s">
        <v>24</v>
      </c>
      <c r="G55" s="138"/>
      <c r="H55" s="138"/>
      <c r="I55" s="138">
        <f>'01 2021-02 Pol'!G64</f>
        <v>0</v>
      </c>
      <c r="J55" s="135" t="str">
        <f>IF(I68=0,"",I55/I68*100)</f>
        <v/>
      </c>
    </row>
    <row r="56" spans="1:10" ht="36.75" customHeight="1" x14ac:dyDescent="0.2">
      <c r="A56" s="126"/>
      <c r="B56" s="131" t="s">
        <v>74</v>
      </c>
      <c r="C56" s="193" t="s">
        <v>75</v>
      </c>
      <c r="D56" s="194"/>
      <c r="E56" s="194"/>
      <c r="F56" s="137" t="s">
        <v>24</v>
      </c>
      <c r="G56" s="138"/>
      <c r="H56" s="138"/>
      <c r="I56" s="138">
        <f>'01 2021-02 Pol'!G71</f>
        <v>0</v>
      </c>
      <c r="J56" s="135" t="str">
        <f>IF(I68=0,"",I56/I68*100)</f>
        <v/>
      </c>
    </row>
    <row r="57" spans="1:10" ht="36.75" customHeight="1" x14ac:dyDescent="0.2">
      <c r="A57" s="126"/>
      <c r="B57" s="131" t="s">
        <v>76</v>
      </c>
      <c r="C57" s="193" t="s">
        <v>77</v>
      </c>
      <c r="D57" s="194"/>
      <c r="E57" s="194"/>
      <c r="F57" s="137" t="s">
        <v>24</v>
      </c>
      <c r="G57" s="138"/>
      <c r="H57" s="138"/>
      <c r="I57" s="138">
        <f>'01 2021-02 Pol'!G82</f>
        <v>0</v>
      </c>
      <c r="J57" s="135" t="str">
        <f>IF(I68=0,"",I57/I68*100)</f>
        <v/>
      </c>
    </row>
    <row r="58" spans="1:10" ht="36.75" customHeight="1" x14ac:dyDescent="0.2">
      <c r="A58" s="126"/>
      <c r="B58" s="131" t="s">
        <v>78</v>
      </c>
      <c r="C58" s="193" t="s">
        <v>79</v>
      </c>
      <c r="D58" s="194"/>
      <c r="E58" s="194"/>
      <c r="F58" s="137" t="s">
        <v>25</v>
      </c>
      <c r="G58" s="138"/>
      <c r="H58" s="138"/>
      <c r="I58" s="138">
        <f>'01 2021-02 Pol'!G85</f>
        <v>0</v>
      </c>
      <c r="J58" s="135" t="str">
        <f>IF(I68=0,"",I58/I68*100)</f>
        <v/>
      </c>
    </row>
    <row r="59" spans="1:10" ht="36.75" customHeight="1" x14ac:dyDescent="0.2">
      <c r="A59" s="126"/>
      <c r="B59" s="131" t="s">
        <v>80</v>
      </c>
      <c r="C59" s="193" t="s">
        <v>81</v>
      </c>
      <c r="D59" s="194"/>
      <c r="E59" s="194"/>
      <c r="F59" s="137" t="s">
        <v>25</v>
      </c>
      <c r="G59" s="138"/>
      <c r="H59" s="138"/>
      <c r="I59" s="138">
        <f>'01 2021-02 Pol'!G87</f>
        <v>0</v>
      </c>
      <c r="J59" s="135" t="str">
        <f>IF(I68=0,"",I59/I68*100)</f>
        <v/>
      </c>
    </row>
    <row r="60" spans="1:10" ht="36.75" customHeight="1" x14ac:dyDescent="0.2">
      <c r="A60" s="126"/>
      <c r="B60" s="131" t="s">
        <v>82</v>
      </c>
      <c r="C60" s="193" t="s">
        <v>83</v>
      </c>
      <c r="D60" s="194"/>
      <c r="E60" s="194"/>
      <c r="F60" s="137" t="s">
        <v>25</v>
      </c>
      <c r="G60" s="138"/>
      <c r="H60" s="138"/>
      <c r="I60" s="138">
        <f>'01 2021-02 Pol'!G90</f>
        <v>0</v>
      </c>
      <c r="J60" s="135" t="str">
        <f>IF(I68=0,"",I60/I68*100)</f>
        <v/>
      </c>
    </row>
    <row r="61" spans="1:10" ht="36.75" customHeight="1" x14ac:dyDescent="0.2">
      <c r="A61" s="126"/>
      <c r="B61" s="131" t="s">
        <v>84</v>
      </c>
      <c r="C61" s="193" t="s">
        <v>85</v>
      </c>
      <c r="D61" s="194"/>
      <c r="E61" s="194"/>
      <c r="F61" s="137" t="s">
        <v>25</v>
      </c>
      <c r="G61" s="138"/>
      <c r="H61" s="138"/>
      <c r="I61" s="138">
        <f>'01 2021-02 Pol'!G99</f>
        <v>0</v>
      </c>
      <c r="J61" s="135" t="str">
        <f>IF(I68=0,"",I61/I68*100)</f>
        <v/>
      </c>
    </row>
    <row r="62" spans="1:10" ht="36.75" customHeight="1" x14ac:dyDescent="0.2">
      <c r="A62" s="126"/>
      <c r="B62" s="131" t="s">
        <v>86</v>
      </c>
      <c r="C62" s="193" t="s">
        <v>87</v>
      </c>
      <c r="D62" s="194"/>
      <c r="E62" s="194"/>
      <c r="F62" s="137" t="s">
        <v>25</v>
      </c>
      <c r="G62" s="138"/>
      <c r="H62" s="138"/>
      <c r="I62" s="138">
        <f>'01 2021-02 Pol'!G101</f>
        <v>0</v>
      </c>
      <c r="J62" s="135" t="str">
        <f>IF(I68=0,"",I62/I68*100)</f>
        <v/>
      </c>
    </row>
    <row r="63" spans="1:10" ht="36.75" customHeight="1" x14ac:dyDescent="0.2">
      <c r="A63" s="126"/>
      <c r="B63" s="131" t="s">
        <v>88</v>
      </c>
      <c r="C63" s="193" t="s">
        <v>89</v>
      </c>
      <c r="D63" s="194"/>
      <c r="E63" s="194"/>
      <c r="F63" s="137" t="s">
        <v>25</v>
      </c>
      <c r="G63" s="138"/>
      <c r="H63" s="138"/>
      <c r="I63" s="138">
        <f>'01 2021-02 Pol'!G133</f>
        <v>0</v>
      </c>
      <c r="J63" s="135" t="str">
        <f>IF(I68=0,"",I63/I68*100)</f>
        <v/>
      </c>
    </row>
    <row r="64" spans="1:10" ht="36.75" customHeight="1" x14ac:dyDescent="0.2">
      <c r="A64" s="126"/>
      <c r="B64" s="131" t="s">
        <v>90</v>
      </c>
      <c r="C64" s="193" t="s">
        <v>91</v>
      </c>
      <c r="D64" s="194"/>
      <c r="E64" s="194"/>
      <c r="F64" s="137" t="s">
        <v>25</v>
      </c>
      <c r="G64" s="138"/>
      <c r="H64" s="138"/>
      <c r="I64" s="138">
        <f>'01 2021-02 Pol'!G142</f>
        <v>0</v>
      </c>
      <c r="J64" s="135" t="str">
        <f>IF(I68=0,"",I64/I68*100)</f>
        <v/>
      </c>
    </row>
    <row r="65" spans="1:10" ht="36.75" customHeight="1" x14ac:dyDescent="0.2">
      <c r="A65" s="126"/>
      <c r="B65" s="131" t="s">
        <v>92</v>
      </c>
      <c r="C65" s="193" t="s">
        <v>93</v>
      </c>
      <c r="D65" s="194"/>
      <c r="E65" s="194"/>
      <c r="F65" s="137" t="s">
        <v>25</v>
      </c>
      <c r="G65" s="138"/>
      <c r="H65" s="138"/>
      <c r="I65" s="138">
        <f>'01 2021-02 Pol'!G144</f>
        <v>0</v>
      </c>
      <c r="J65" s="135" t="str">
        <f>IF(I68=0,"",I65/I68*100)</f>
        <v/>
      </c>
    </row>
    <row r="66" spans="1:10" ht="36.75" customHeight="1" x14ac:dyDescent="0.2">
      <c r="A66" s="126"/>
      <c r="B66" s="131" t="s">
        <v>94</v>
      </c>
      <c r="C66" s="193" t="s">
        <v>95</v>
      </c>
      <c r="D66" s="194"/>
      <c r="E66" s="194"/>
      <c r="F66" s="137" t="s">
        <v>26</v>
      </c>
      <c r="G66" s="138"/>
      <c r="H66" s="138"/>
      <c r="I66" s="138">
        <f>'01 2021-02 Pol'!G167</f>
        <v>0</v>
      </c>
      <c r="J66" s="135" t="str">
        <f>IF(I68=0,"",I66/I68*100)</f>
        <v/>
      </c>
    </row>
    <row r="67" spans="1:10" ht="36.75" customHeight="1" x14ac:dyDescent="0.2">
      <c r="A67" s="126"/>
      <c r="B67" s="131" t="s">
        <v>96</v>
      </c>
      <c r="C67" s="193" t="s">
        <v>97</v>
      </c>
      <c r="D67" s="194"/>
      <c r="E67" s="194"/>
      <c r="F67" s="137" t="s">
        <v>98</v>
      </c>
      <c r="G67" s="138"/>
      <c r="H67" s="138"/>
      <c r="I67" s="138">
        <f>'01 2021-02 Pol'!G169</f>
        <v>0</v>
      </c>
      <c r="J67" s="135" t="str">
        <f>IF(I68=0,"",I67/I68*100)</f>
        <v/>
      </c>
    </row>
    <row r="68" spans="1:10" ht="25.5" customHeight="1" x14ac:dyDescent="0.2">
      <c r="A68" s="127"/>
      <c r="B68" s="132" t="s">
        <v>1</v>
      </c>
      <c r="C68" s="133"/>
      <c r="D68" s="134"/>
      <c r="E68" s="134"/>
      <c r="F68" s="139"/>
      <c r="G68" s="140"/>
      <c r="H68" s="140"/>
      <c r="I68" s="140">
        <f>SUM(I50:I67)</f>
        <v>0</v>
      </c>
      <c r="J68" s="136">
        <f>SUM(J50:J67)</f>
        <v>0</v>
      </c>
    </row>
    <row r="69" spans="1:10" x14ac:dyDescent="0.2">
      <c r="F69" s="89"/>
      <c r="G69" s="89"/>
      <c r="H69" s="89"/>
      <c r="I69" s="89"/>
      <c r="J69" s="90"/>
    </row>
    <row r="70" spans="1:10" x14ac:dyDescent="0.2">
      <c r="F70" s="89"/>
      <c r="G70" s="89"/>
      <c r="H70" s="89"/>
      <c r="I70" s="89"/>
      <c r="J70" s="90"/>
    </row>
    <row r="71" spans="1:10" x14ac:dyDescent="0.2">
      <c r="F71" s="89"/>
      <c r="G71" s="89"/>
      <c r="H71" s="89"/>
      <c r="I71" s="89"/>
      <c r="J71" s="90"/>
    </row>
  </sheetData>
  <sheetProtection algorithmName="SHA-512" hashValue="s2Z+uK0Lmvi9CDbkey5c5Wb2dJZObGBiAIcTZf11QjBpMkHEt+l0ldGpMzfErn1rPpHGjeXYI4a7AVzuaBXpow==" saltValue="hKW4iKuGhLVPfjFuDr36aQ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4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B43:E43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5:E65"/>
    <mergeCell ref="C66:E66"/>
    <mergeCell ref="C67:E67"/>
    <mergeCell ref="C60:E60"/>
    <mergeCell ref="C61:E61"/>
    <mergeCell ref="C62:E62"/>
    <mergeCell ref="C63:E63"/>
    <mergeCell ref="C64:E6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40625"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5" t="s">
        <v>6</v>
      </c>
      <c r="B1" s="245"/>
      <c r="C1" s="246"/>
      <c r="D1" s="245"/>
      <c r="E1" s="245"/>
      <c r="F1" s="245"/>
      <c r="G1" s="245"/>
    </row>
    <row r="2" spans="1:7" ht="24.95" customHeight="1" x14ac:dyDescent="0.2">
      <c r="A2" s="50" t="s">
        <v>7</v>
      </c>
      <c r="B2" s="49"/>
      <c r="C2" s="247"/>
      <c r="D2" s="247"/>
      <c r="E2" s="247"/>
      <c r="F2" s="247"/>
      <c r="G2" s="248"/>
    </row>
    <row r="3" spans="1:7" ht="24.95" customHeight="1" x14ac:dyDescent="0.2">
      <c r="A3" s="50" t="s">
        <v>8</v>
      </c>
      <c r="B3" s="49"/>
      <c r="C3" s="247"/>
      <c r="D3" s="247"/>
      <c r="E3" s="247"/>
      <c r="F3" s="247"/>
      <c r="G3" s="248"/>
    </row>
    <row r="4" spans="1:7" ht="24.95" customHeight="1" x14ac:dyDescent="0.2">
      <c r="A4" s="50" t="s">
        <v>9</v>
      </c>
      <c r="B4" s="49"/>
      <c r="C4" s="247"/>
      <c r="D4" s="247"/>
      <c r="E4" s="247"/>
      <c r="F4" s="247"/>
      <c r="G4" s="248"/>
    </row>
    <row r="5" spans="1:7" x14ac:dyDescent="0.2">
      <c r="B5" s="4"/>
      <c r="C5" s="5"/>
      <c r="D5" s="6"/>
    </row>
  </sheetData>
  <sheetProtection algorithmName="SHA-512" hashValue="MMTGTg3LFrl905yB4Z9slhL7AIwRElkXjHopvmZRbWJDUddRmYUt3Nmhvt0SHlRTmn7k9/62IqZndmibIVWJiA==" saltValue="Y7rzruIToeEl34wTkyvIPg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113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7109375" style="124" customWidth="1"/>
    <col min="3" max="3" width="63.28515625" style="124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5" t="s">
        <v>101</v>
      </c>
      <c r="B1" s="255"/>
      <c r="C1" s="255"/>
      <c r="D1" s="255"/>
      <c r="E1" s="255"/>
      <c r="F1" s="255"/>
      <c r="G1" s="255"/>
      <c r="AG1" t="s">
        <v>102</v>
      </c>
    </row>
    <row r="2" spans="1:60" ht="25.15" customHeight="1" x14ac:dyDescent="0.2">
      <c r="A2" s="142" t="s">
        <v>7</v>
      </c>
      <c r="B2" s="49" t="s">
        <v>49</v>
      </c>
      <c r="C2" s="256" t="s">
        <v>50</v>
      </c>
      <c r="D2" s="257"/>
      <c r="E2" s="257"/>
      <c r="F2" s="257"/>
      <c r="G2" s="258"/>
      <c r="AG2" t="s">
        <v>103</v>
      </c>
    </row>
    <row r="3" spans="1:60" ht="25.15" customHeight="1" x14ac:dyDescent="0.2">
      <c r="A3" s="142" t="s">
        <v>8</v>
      </c>
      <c r="B3" s="49" t="s">
        <v>45</v>
      </c>
      <c r="C3" s="256" t="s">
        <v>46</v>
      </c>
      <c r="D3" s="257"/>
      <c r="E3" s="257"/>
      <c r="F3" s="257"/>
      <c r="G3" s="258"/>
      <c r="AC3" s="124" t="s">
        <v>103</v>
      </c>
      <c r="AG3" t="s">
        <v>104</v>
      </c>
    </row>
    <row r="4" spans="1:60" ht="25.15" customHeight="1" x14ac:dyDescent="0.2">
      <c r="A4" s="143" t="s">
        <v>9</v>
      </c>
      <c r="B4" s="144" t="s">
        <v>43</v>
      </c>
      <c r="C4" s="259" t="s">
        <v>44</v>
      </c>
      <c r="D4" s="260"/>
      <c r="E4" s="260"/>
      <c r="F4" s="260"/>
      <c r="G4" s="261"/>
      <c r="AG4" t="s">
        <v>105</v>
      </c>
    </row>
    <row r="5" spans="1:60" x14ac:dyDescent="0.2">
      <c r="D5" s="10"/>
    </row>
    <row r="6" spans="1:60" ht="38.25" x14ac:dyDescent="0.2">
      <c r="A6" s="146" t="s">
        <v>106</v>
      </c>
      <c r="B6" s="148" t="s">
        <v>107</v>
      </c>
      <c r="C6" s="148" t="s">
        <v>108</v>
      </c>
      <c r="D6" s="147" t="s">
        <v>109</v>
      </c>
      <c r="E6" s="146" t="s">
        <v>110</v>
      </c>
      <c r="F6" s="145" t="s">
        <v>111</v>
      </c>
      <c r="G6" s="146" t="s">
        <v>29</v>
      </c>
      <c r="H6" s="149" t="s">
        <v>30</v>
      </c>
      <c r="I6" s="149" t="s">
        <v>112</v>
      </c>
      <c r="J6" s="149" t="s">
        <v>31</v>
      </c>
      <c r="K6" s="149" t="s">
        <v>113</v>
      </c>
      <c r="L6" s="149" t="s">
        <v>114</v>
      </c>
      <c r="M6" s="149" t="s">
        <v>115</v>
      </c>
      <c r="N6" s="149" t="s">
        <v>116</v>
      </c>
      <c r="O6" s="149" t="s">
        <v>117</v>
      </c>
      <c r="P6" s="149" t="s">
        <v>118</v>
      </c>
      <c r="Q6" s="149" t="s">
        <v>119</v>
      </c>
      <c r="R6" s="149" t="s">
        <v>120</v>
      </c>
      <c r="S6" s="149" t="s">
        <v>121</v>
      </c>
      <c r="T6" s="149" t="s">
        <v>122</v>
      </c>
      <c r="U6" s="149" t="s">
        <v>123</v>
      </c>
      <c r="V6" s="149" t="s">
        <v>124</v>
      </c>
      <c r="W6" s="149" t="s">
        <v>125</v>
      </c>
      <c r="X6" s="149" t="s">
        <v>126</v>
      </c>
    </row>
    <row r="7" spans="1:60" hidden="1" x14ac:dyDescent="0.2">
      <c r="A7" s="3"/>
      <c r="B7" s="4"/>
      <c r="C7" s="4"/>
      <c r="D7" s="6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</row>
    <row r="8" spans="1:60" x14ac:dyDescent="0.2">
      <c r="A8" s="163" t="s">
        <v>127</v>
      </c>
      <c r="B8" s="164" t="s">
        <v>62</v>
      </c>
      <c r="C8" s="185" t="s">
        <v>63</v>
      </c>
      <c r="D8" s="165"/>
      <c r="E8" s="166"/>
      <c r="F8" s="167"/>
      <c r="G8" s="167">
        <f>SUMIF(AG9:AG11,"&lt;&gt;NOR",G9:G11)</f>
        <v>0</v>
      </c>
      <c r="H8" s="167"/>
      <c r="I8" s="167">
        <f>SUM(I9:I11)</f>
        <v>0</v>
      </c>
      <c r="J8" s="167"/>
      <c r="K8" s="167">
        <f>SUM(K9:K11)</f>
        <v>0</v>
      </c>
      <c r="L8" s="167"/>
      <c r="M8" s="167">
        <f>SUM(M9:M11)</f>
        <v>0</v>
      </c>
      <c r="N8" s="167"/>
      <c r="O8" s="167">
        <f>SUM(O9:O11)</f>
        <v>0.12</v>
      </c>
      <c r="P8" s="167"/>
      <c r="Q8" s="167">
        <f>SUM(Q9:Q11)</f>
        <v>0</v>
      </c>
      <c r="R8" s="167"/>
      <c r="S8" s="167"/>
      <c r="T8" s="168"/>
      <c r="U8" s="162"/>
      <c r="V8" s="162">
        <f>SUM(V9:V11)</f>
        <v>2.04</v>
      </c>
      <c r="W8" s="162"/>
      <c r="X8" s="162"/>
      <c r="AG8" t="s">
        <v>128</v>
      </c>
    </row>
    <row r="9" spans="1:60" outlineLevel="1" x14ac:dyDescent="0.2">
      <c r="A9" s="169">
        <v>1</v>
      </c>
      <c r="B9" s="170" t="s">
        <v>129</v>
      </c>
      <c r="C9" s="186" t="s">
        <v>130</v>
      </c>
      <c r="D9" s="171" t="s">
        <v>131</v>
      </c>
      <c r="E9" s="172">
        <v>0.10868</v>
      </c>
      <c r="F9" s="173"/>
      <c r="G9" s="174">
        <f>ROUND(E9*F9,2)</f>
        <v>0</v>
      </c>
      <c r="H9" s="173"/>
      <c r="I9" s="174">
        <f>ROUND(E9*H9,2)</f>
        <v>0</v>
      </c>
      <c r="J9" s="173"/>
      <c r="K9" s="174">
        <f>ROUND(E9*J9,2)</f>
        <v>0</v>
      </c>
      <c r="L9" s="174">
        <v>21</v>
      </c>
      <c r="M9" s="174">
        <f>G9*(1+L9/100)</f>
        <v>0</v>
      </c>
      <c r="N9" s="174">
        <v>1.0900000000000001</v>
      </c>
      <c r="O9" s="174">
        <f>ROUND(E9*N9,2)</f>
        <v>0.12</v>
      </c>
      <c r="P9" s="174">
        <v>0</v>
      </c>
      <c r="Q9" s="174">
        <f>ROUND(E9*P9,2)</f>
        <v>0</v>
      </c>
      <c r="R9" s="174" t="s">
        <v>132</v>
      </c>
      <c r="S9" s="174" t="s">
        <v>133</v>
      </c>
      <c r="T9" s="175" t="s">
        <v>133</v>
      </c>
      <c r="U9" s="159">
        <v>18.8</v>
      </c>
      <c r="V9" s="159">
        <f>ROUND(E9*U9,2)</f>
        <v>2.04</v>
      </c>
      <c r="W9" s="159"/>
      <c r="X9" s="159" t="s">
        <v>134</v>
      </c>
      <c r="Y9" s="150"/>
      <c r="Z9" s="150"/>
      <c r="AA9" s="150"/>
      <c r="AB9" s="150"/>
      <c r="AC9" s="150"/>
      <c r="AD9" s="150"/>
      <c r="AE9" s="150"/>
      <c r="AF9" s="150"/>
      <c r="AG9" s="150" t="s">
        <v>135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">
      <c r="A10" s="157"/>
      <c r="B10" s="158"/>
      <c r="C10" s="253" t="s">
        <v>136</v>
      </c>
      <c r="D10" s="254"/>
      <c r="E10" s="254"/>
      <c r="F10" s="254"/>
      <c r="G10" s="254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0"/>
      <c r="Z10" s="150"/>
      <c r="AA10" s="150"/>
      <c r="AB10" s="150"/>
      <c r="AC10" s="150"/>
      <c r="AD10" s="150"/>
      <c r="AE10" s="150"/>
      <c r="AF10" s="150"/>
      <c r="AG10" s="150" t="s">
        <v>137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">
      <c r="A11" s="157"/>
      <c r="B11" s="158"/>
      <c r="C11" s="187" t="s">
        <v>138</v>
      </c>
      <c r="D11" s="160"/>
      <c r="E11" s="161">
        <v>0.10868</v>
      </c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0"/>
      <c r="Z11" s="150"/>
      <c r="AA11" s="150"/>
      <c r="AB11" s="150"/>
      <c r="AC11" s="150"/>
      <c r="AD11" s="150"/>
      <c r="AE11" s="150"/>
      <c r="AF11" s="150"/>
      <c r="AG11" s="150" t="s">
        <v>139</v>
      </c>
      <c r="AH11" s="150">
        <v>0</v>
      </c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x14ac:dyDescent="0.2">
      <c r="A12" s="163" t="s">
        <v>127</v>
      </c>
      <c r="B12" s="164" t="s">
        <v>64</v>
      </c>
      <c r="C12" s="185" t="s">
        <v>65</v>
      </c>
      <c r="D12" s="165"/>
      <c r="E12" s="166"/>
      <c r="F12" s="167"/>
      <c r="G12" s="167">
        <f>SUMIF(AG13:AG15,"&lt;&gt;NOR",G13:G15)</f>
        <v>0</v>
      </c>
      <c r="H12" s="167"/>
      <c r="I12" s="167">
        <f>SUM(I13:I15)</f>
        <v>0</v>
      </c>
      <c r="J12" s="167"/>
      <c r="K12" s="167">
        <f>SUM(K13:K15)</f>
        <v>0</v>
      </c>
      <c r="L12" s="167"/>
      <c r="M12" s="167">
        <f>SUM(M13:M15)</f>
        <v>0</v>
      </c>
      <c r="N12" s="167"/>
      <c r="O12" s="167">
        <f>SUM(O13:O15)</f>
        <v>0.19</v>
      </c>
      <c r="P12" s="167"/>
      <c r="Q12" s="167">
        <f>SUM(Q13:Q15)</f>
        <v>0</v>
      </c>
      <c r="R12" s="167"/>
      <c r="S12" s="167"/>
      <c r="T12" s="168"/>
      <c r="U12" s="162"/>
      <c r="V12" s="162">
        <f>SUM(V13:V15)</f>
        <v>1.29</v>
      </c>
      <c r="W12" s="162"/>
      <c r="X12" s="162"/>
      <c r="AG12" t="s">
        <v>128</v>
      </c>
    </row>
    <row r="13" spans="1:60" outlineLevel="1" x14ac:dyDescent="0.2">
      <c r="A13" s="169">
        <v>2</v>
      </c>
      <c r="B13" s="170" t="s">
        <v>140</v>
      </c>
      <c r="C13" s="186" t="s">
        <v>141</v>
      </c>
      <c r="D13" s="171" t="s">
        <v>142</v>
      </c>
      <c r="E13" s="172">
        <v>1.0640000000000001</v>
      </c>
      <c r="F13" s="173"/>
      <c r="G13" s="174">
        <f>ROUND(E13*F13,2)</f>
        <v>0</v>
      </c>
      <c r="H13" s="173"/>
      <c r="I13" s="174">
        <f>ROUND(E13*H13,2)</f>
        <v>0</v>
      </c>
      <c r="J13" s="173"/>
      <c r="K13" s="174">
        <f>ROUND(E13*J13,2)</f>
        <v>0</v>
      </c>
      <c r="L13" s="174">
        <v>21</v>
      </c>
      <c r="M13" s="174">
        <f>G13*(1+L13/100)</f>
        <v>0</v>
      </c>
      <c r="N13" s="174">
        <v>0.17444000000000001</v>
      </c>
      <c r="O13" s="174">
        <f>ROUND(E13*N13,2)</f>
        <v>0.19</v>
      </c>
      <c r="P13" s="174">
        <v>0</v>
      </c>
      <c r="Q13" s="174">
        <f>ROUND(E13*P13,2)</f>
        <v>0</v>
      </c>
      <c r="R13" s="174" t="s">
        <v>143</v>
      </c>
      <c r="S13" s="174" t="s">
        <v>133</v>
      </c>
      <c r="T13" s="175" t="s">
        <v>133</v>
      </c>
      <c r="U13" s="159">
        <v>1.21</v>
      </c>
      <c r="V13" s="159">
        <f>ROUND(E13*U13,2)</f>
        <v>1.29</v>
      </c>
      <c r="W13" s="159"/>
      <c r="X13" s="159" t="s">
        <v>134</v>
      </c>
      <c r="Y13" s="150"/>
      <c r="Z13" s="150"/>
      <c r="AA13" s="150"/>
      <c r="AB13" s="150"/>
      <c r="AC13" s="150"/>
      <c r="AD13" s="150"/>
      <c r="AE13" s="150"/>
      <c r="AF13" s="150"/>
      <c r="AG13" s="150" t="s">
        <v>135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outlineLevel="1" x14ac:dyDescent="0.2">
      <c r="A14" s="157"/>
      <c r="B14" s="158"/>
      <c r="C14" s="253" t="s">
        <v>144</v>
      </c>
      <c r="D14" s="254"/>
      <c r="E14" s="254"/>
      <c r="F14" s="254"/>
      <c r="G14" s="254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0"/>
      <c r="Z14" s="150"/>
      <c r="AA14" s="150"/>
      <c r="AB14" s="150"/>
      <c r="AC14" s="150"/>
      <c r="AD14" s="150"/>
      <c r="AE14" s="150"/>
      <c r="AF14" s="150"/>
      <c r="AG14" s="150" t="s">
        <v>137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outlineLevel="1" x14ac:dyDescent="0.2">
      <c r="A15" s="157"/>
      <c r="B15" s="158"/>
      <c r="C15" s="187" t="s">
        <v>145</v>
      </c>
      <c r="D15" s="160"/>
      <c r="E15" s="161">
        <v>1.0640000000000001</v>
      </c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0"/>
      <c r="Z15" s="150"/>
      <c r="AA15" s="150"/>
      <c r="AB15" s="150"/>
      <c r="AC15" s="150"/>
      <c r="AD15" s="150"/>
      <c r="AE15" s="150"/>
      <c r="AF15" s="150"/>
      <c r="AG15" s="150" t="s">
        <v>139</v>
      </c>
      <c r="AH15" s="150">
        <v>0</v>
      </c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x14ac:dyDescent="0.2">
      <c r="A16" s="163" t="s">
        <v>127</v>
      </c>
      <c r="B16" s="164" t="s">
        <v>66</v>
      </c>
      <c r="C16" s="185" t="s">
        <v>67</v>
      </c>
      <c r="D16" s="165"/>
      <c r="E16" s="166"/>
      <c r="F16" s="167"/>
      <c r="G16" s="167">
        <f>SUMIF(AG17:AG53,"&lt;&gt;NOR",G17:G53)</f>
        <v>0</v>
      </c>
      <c r="H16" s="167"/>
      <c r="I16" s="167">
        <f>SUM(I17:I53)</f>
        <v>0</v>
      </c>
      <c r="J16" s="167"/>
      <c r="K16" s="167">
        <f>SUM(K17:K53)</f>
        <v>0</v>
      </c>
      <c r="L16" s="167"/>
      <c r="M16" s="167">
        <f>SUM(M17:M53)</f>
        <v>0</v>
      </c>
      <c r="N16" s="167"/>
      <c r="O16" s="167">
        <f>SUM(O17:O53)</f>
        <v>3.12</v>
      </c>
      <c r="P16" s="167"/>
      <c r="Q16" s="167">
        <f>SUM(Q17:Q53)</f>
        <v>0</v>
      </c>
      <c r="R16" s="167"/>
      <c r="S16" s="167"/>
      <c r="T16" s="168"/>
      <c r="U16" s="162"/>
      <c r="V16" s="162">
        <f>SUM(V17:V53)</f>
        <v>235.35999999999999</v>
      </c>
      <c r="W16" s="162"/>
      <c r="X16" s="162"/>
      <c r="AG16" t="s">
        <v>128</v>
      </c>
    </row>
    <row r="17" spans="1:60" ht="22.5" outlineLevel="1" x14ac:dyDescent="0.2">
      <c r="A17" s="169">
        <v>3</v>
      </c>
      <c r="B17" s="170" t="s">
        <v>146</v>
      </c>
      <c r="C17" s="186" t="s">
        <v>147</v>
      </c>
      <c r="D17" s="171" t="s">
        <v>142</v>
      </c>
      <c r="E17" s="172">
        <v>132.15</v>
      </c>
      <c r="F17" s="173"/>
      <c r="G17" s="174">
        <f>ROUND(E17*F17,2)</f>
        <v>0</v>
      </c>
      <c r="H17" s="173"/>
      <c r="I17" s="174">
        <f>ROUND(E17*H17,2)</f>
        <v>0</v>
      </c>
      <c r="J17" s="173"/>
      <c r="K17" s="174">
        <f>ROUND(E17*J17,2)</f>
        <v>0</v>
      </c>
      <c r="L17" s="174">
        <v>21</v>
      </c>
      <c r="M17" s="174">
        <f>G17*(1+L17/100)</f>
        <v>0</v>
      </c>
      <c r="N17" s="174">
        <v>4.0699999999999998E-3</v>
      </c>
      <c r="O17" s="174">
        <f>ROUND(E17*N17,2)</f>
        <v>0.54</v>
      </c>
      <c r="P17" s="174">
        <v>0</v>
      </c>
      <c r="Q17" s="174">
        <f>ROUND(E17*P17,2)</f>
        <v>0</v>
      </c>
      <c r="R17" s="174" t="s">
        <v>143</v>
      </c>
      <c r="S17" s="174" t="s">
        <v>133</v>
      </c>
      <c r="T17" s="175" t="s">
        <v>133</v>
      </c>
      <c r="U17" s="159">
        <v>0.315</v>
      </c>
      <c r="V17" s="159">
        <f>ROUND(E17*U17,2)</f>
        <v>41.63</v>
      </c>
      <c r="W17" s="159"/>
      <c r="X17" s="159" t="s">
        <v>134</v>
      </c>
      <c r="Y17" s="150"/>
      <c r="Z17" s="150"/>
      <c r="AA17" s="150"/>
      <c r="AB17" s="150"/>
      <c r="AC17" s="150"/>
      <c r="AD17" s="150"/>
      <c r="AE17" s="150"/>
      <c r="AF17" s="150"/>
      <c r="AG17" s="150" t="s">
        <v>135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outlineLevel="1" x14ac:dyDescent="0.2">
      <c r="A18" s="157"/>
      <c r="B18" s="158"/>
      <c r="C18" s="253" t="s">
        <v>148</v>
      </c>
      <c r="D18" s="254"/>
      <c r="E18" s="254"/>
      <c r="F18" s="254"/>
      <c r="G18" s="254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0"/>
      <c r="Z18" s="150"/>
      <c r="AA18" s="150"/>
      <c r="AB18" s="150"/>
      <c r="AC18" s="150"/>
      <c r="AD18" s="150"/>
      <c r="AE18" s="150"/>
      <c r="AF18" s="150"/>
      <c r="AG18" s="150" t="s">
        <v>137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outlineLevel="1" x14ac:dyDescent="0.2">
      <c r="A19" s="157"/>
      <c r="B19" s="158"/>
      <c r="C19" s="249" t="s">
        <v>149</v>
      </c>
      <c r="D19" s="250"/>
      <c r="E19" s="250"/>
      <c r="F19" s="250"/>
      <c r="G19" s="250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0"/>
      <c r="Z19" s="150"/>
      <c r="AA19" s="150"/>
      <c r="AB19" s="150"/>
      <c r="AC19" s="150"/>
      <c r="AD19" s="150"/>
      <c r="AE19" s="150"/>
      <c r="AF19" s="150"/>
      <c r="AG19" s="150" t="s">
        <v>150</v>
      </c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outlineLevel="1" x14ac:dyDescent="0.2">
      <c r="A20" s="157"/>
      <c r="B20" s="158"/>
      <c r="C20" s="187" t="s">
        <v>151</v>
      </c>
      <c r="D20" s="160"/>
      <c r="E20" s="161">
        <v>42.79</v>
      </c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0"/>
      <c r="Z20" s="150"/>
      <c r="AA20" s="150"/>
      <c r="AB20" s="150"/>
      <c r="AC20" s="150"/>
      <c r="AD20" s="150"/>
      <c r="AE20" s="150"/>
      <c r="AF20" s="150"/>
      <c r="AG20" s="150" t="s">
        <v>139</v>
      </c>
      <c r="AH20" s="150">
        <v>0</v>
      </c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outlineLevel="1" x14ac:dyDescent="0.2">
      <c r="A21" s="157"/>
      <c r="B21" s="158"/>
      <c r="C21" s="187" t="s">
        <v>152</v>
      </c>
      <c r="D21" s="160"/>
      <c r="E21" s="161">
        <v>46.54</v>
      </c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0"/>
      <c r="Z21" s="150"/>
      <c r="AA21" s="150"/>
      <c r="AB21" s="150"/>
      <c r="AC21" s="150"/>
      <c r="AD21" s="150"/>
      <c r="AE21" s="150"/>
      <c r="AF21" s="150"/>
      <c r="AG21" s="150" t="s">
        <v>139</v>
      </c>
      <c r="AH21" s="150">
        <v>0</v>
      </c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outlineLevel="1" x14ac:dyDescent="0.2">
      <c r="A22" s="157"/>
      <c r="B22" s="158"/>
      <c r="C22" s="187" t="s">
        <v>153</v>
      </c>
      <c r="D22" s="160"/>
      <c r="E22" s="161">
        <v>42.82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0"/>
      <c r="Z22" s="150"/>
      <c r="AA22" s="150"/>
      <c r="AB22" s="150"/>
      <c r="AC22" s="150"/>
      <c r="AD22" s="150"/>
      <c r="AE22" s="150"/>
      <c r="AF22" s="150"/>
      <c r="AG22" s="150" t="s">
        <v>139</v>
      </c>
      <c r="AH22" s="150">
        <v>0</v>
      </c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ht="22.5" outlineLevel="1" x14ac:dyDescent="0.2">
      <c r="A23" s="169">
        <v>4</v>
      </c>
      <c r="B23" s="170" t="s">
        <v>154</v>
      </c>
      <c r="C23" s="186" t="s">
        <v>155</v>
      </c>
      <c r="D23" s="171" t="s">
        <v>142</v>
      </c>
      <c r="E23" s="172">
        <v>132.15</v>
      </c>
      <c r="F23" s="173"/>
      <c r="G23" s="174">
        <f>ROUND(E23*F23,2)</f>
        <v>0</v>
      </c>
      <c r="H23" s="173"/>
      <c r="I23" s="174">
        <f>ROUND(E23*H23,2)</f>
        <v>0</v>
      </c>
      <c r="J23" s="173"/>
      <c r="K23" s="174">
        <f>ROUND(E23*J23,2)</f>
        <v>0</v>
      </c>
      <c r="L23" s="174">
        <v>21</v>
      </c>
      <c r="M23" s="174">
        <f>G23*(1+L23/100)</f>
        <v>0</v>
      </c>
      <c r="N23" s="174">
        <v>2.4000000000000001E-4</v>
      </c>
      <c r="O23" s="174">
        <f>ROUND(E23*N23,2)</f>
        <v>0.03</v>
      </c>
      <c r="P23" s="174">
        <v>0</v>
      </c>
      <c r="Q23" s="174">
        <f>ROUND(E23*P23,2)</f>
        <v>0</v>
      </c>
      <c r="R23" s="174" t="s">
        <v>143</v>
      </c>
      <c r="S23" s="174" t="s">
        <v>133</v>
      </c>
      <c r="T23" s="175" t="s">
        <v>133</v>
      </c>
      <c r="U23" s="159">
        <v>6.83E-2</v>
      </c>
      <c r="V23" s="159">
        <f>ROUND(E23*U23,2)</f>
        <v>9.0299999999999994</v>
      </c>
      <c r="W23" s="159"/>
      <c r="X23" s="159" t="s">
        <v>134</v>
      </c>
      <c r="Y23" s="150"/>
      <c r="Z23" s="150"/>
      <c r="AA23" s="150"/>
      <c r="AB23" s="150"/>
      <c r="AC23" s="150"/>
      <c r="AD23" s="150"/>
      <c r="AE23" s="150"/>
      <c r="AF23" s="150"/>
      <c r="AG23" s="150" t="s">
        <v>135</v>
      </c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outlineLevel="1" x14ac:dyDescent="0.2">
      <c r="A24" s="157"/>
      <c r="B24" s="158"/>
      <c r="C24" s="253" t="s">
        <v>148</v>
      </c>
      <c r="D24" s="254"/>
      <c r="E24" s="254"/>
      <c r="F24" s="254"/>
      <c r="G24" s="254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0"/>
      <c r="Z24" s="150"/>
      <c r="AA24" s="150"/>
      <c r="AB24" s="150"/>
      <c r="AC24" s="150"/>
      <c r="AD24" s="150"/>
      <c r="AE24" s="150"/>
      <c r="AF24" s="150"/>
      <c r="AG24" s="150" t="s">
        <v>137</v>
      </c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outlineLevel="1" x14ac:dyDescent="0.2">
      <c r="A25" s="157"/>
      <c r="B25" s="158"/>
      <c r="C25" s="187" t="s">
        <v>151</v>
      </c>
      <c r="D25" s="160"/>
      <c r="E25" s="161">
        <v>42.79</v>
      </c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0"/>
      <c r="Z25" s="150"/>
      <c r="AA25" s="150"/>
      <c r="AB25" s="150"/>
      <c r="AC25" s="150"/>
      <c r="AD25" s="150"/>
      <c r="AE25" s="150"/>
      <c r="AF25" s="150"/>
      <c r="AG25" s="150" t="s">
        <v>139</v>
      </c>
      <c r="AH25" s="150">
        <v>0</v>
      </c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outlineLevel="1" x14ac:dyDescent="0.2">
      <c r="A26" s="157"/>
      <c r="B26" s="158"/>
      <c r="C26" s="187" t="s">
        <v>152</v>
      </c>
      <c r="D26" s="160"/>
      <c r="E26" s="161">
        <v>46.54</v>
      </c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0"/>
      <c r="Z26" s="150"/>
      <c r="AA26" s="150"/>
      <c r="AB26" s="150"/>
      <c r="AC26" s="150"/>
      <c r="AD26" s="150"/>
      <c r="AE26" s="150"/>
      <c r="AF26" s="150"/>
      <c r="AG26" s="150" t="s">
        <v>139</v>
      </c>
      <c r="AH26" s="150">
        <v>0</v>
      </c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outlineLevel="1" x14ac:dyDescent="0.2">
      <c r="A27" s="157"/>
      <c r="B27" s="158"/>
      <c r="C27" s="187" t="s">
        <v>153</v>
      </c>
      <c r="D27" s="160"/>
      <c r="E27" s="161">
        <v>42.82</v>
      </c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0"/>
      <c r="Z27" s="150"/>
      <c r="AA27" s="150"/>
      <c r="AB27" s="150"/>
      <c r="AC27" s="150"/>
      <c r="AD27" s="150"/>
      <c r="AE27" s="150"/>
      <c r="AF27" s="150"/>
      <c r="AG27" s="150" t="s">
        <v>139</v>
      </c>
      <c r="AH27" s="150">
        <v>0</v>
      </c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ht="22.5" outlineLevel="1" x14ac:dyDescent="0.2">
      <c r="A28" s="169">
        <v>5</v>
      </c>
      <c r="B28" s="170" t="s">
        <v>156</v>
      </c>
      <c r="C28" s="186" t="s">
        <v>157</v>
      </c>
      <c r="D28" s="171" t="s">
        <v>142</v>
      </c>
      <c r="E28" s="172">
        <v>333.25288</v>
      </c>
      <c r="F28" s="173"/>
      <c r="G28" s="174">
        <f>ROUND(E28*F28,2)</f>
        <v>0</v>
      </c>
      <c r="H28" s="173"/>
      <c r="I28" s="174">
        <f>ROUND(E28*H28,2)</f>
        <v>0</v>
      </c>
      <c r="J28" s="173"/>
      <c r="K28" s="174">
        <f>ROUND(E28*J28,2)</f>
        <v>0</v>
      </c>
      <c r="L28" s="174">
        <v>21</v>
      </c>
      <c r="M28" s="174">
        <f>G28*(1+L28/100)</f>
        <v>0</v>
      </c>
      <c r="N28" s="174">
        <v>3.62E-3</v>
      </c>
      <c r="O28" s="174">
        <f>ROUND(E28*N28,2)</f>
        <v>1.21</v>
      </c>
      <c r="P28" s="174">
        <v>0</v>
      </c>
      <c r="Q28" s="174">
        <f>ROUND(E28*P28,2)</f>
        <v>0</v>
      </c>
      <c r="R28" s="174" t="s">
        <v>143</v>
      </c>
      <c r="S28" s="174" t="s">
        <v>133</v>
      </c>
      <c r="T28" s="175" t="s">
        <v>133</v>
      </c>
      <c r="U28" s="159">
        <v>0.245</v>
      </c>
      <c r="V28" s="159">
        <f>ROUND(E28*U28,2)</f>
        <v>81.650000000000006</v>
      </c>
      <c r="W28" s="159"/>
      <c r="X28" s="159" t="s">
        <v>134</v>
      </c>
      <c r="Y28" s="150"/>
      <c r="Z28" s="150"/>
      <c r="AA28" s="150"/>
      <c r="AB28" s="150"/>
      <c r="AC28" s="150"/>
      <c r="AD28" s="150"/>
      <c r="AE28" s="150"/>
      <c r="AF28" s="150"/>
      <c r="AG28" s="150" t="s">
        <v>135</v>
      </c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outlineLevel="1" x14ac:dyDescent="0.2">
      <c r="A29" s="157"/>
      <c r="B29" s="158"/>
      <c r="C29" s="253" t="s">
        <v>148</v>
      </c>
      <c r="D29" s="254"/>
      <c r="E29" s="254"/>
      <c r="F29" s="254"/>
      <c r="G29" s="254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0"/>
      <c r="Z29" s="150"/>
      <c r="AA29" s="150"/>
      <c r="AB29" s="150"/>
      <c r="AC29" s="150"/>
      <c r="AD29" s="150"/>
      <c r="AE29" s="150"/>
      <c r="AF29" s="150"/>
      <c r="AG29" s="150" t="s">
        <v>137</v>
      </c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60" outlineLevel="1" x14ac:dyDescent="0.2">
      <c r="A30" s="157"/>
      <c r="B30" s="158"/>
      <c r="C30" s="187" t="s">
        <v>158</v>
      </c>
      <c r="D30" s="160"/>
      <c r="E30" s="161">
        <v>110.50836</v>
      </c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0"/>
      <c r="Z30" s="150"/>
      <c r="AA30" s="150"/>
      <c r="AB30" s="150"/>
      <c r="AC30" s="150"/>
      <c r="AD30" s="150"/>
      <c r="AE30" s="150"/>
      <c r="AF30" s="150"/>
      <c r="AG30" s="150" t="s">
        <v>139</v>
      </c>
      <c r="AH30" s="150">
        <v>0</v>
      </c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ht="22.5" outlineLevel="1" x14ac:dyDescent="0.2">
      <c r="A31" s="157"/>
      <c r="B31" s="158"/>
      <c r="C31" s="187" t="s">
        <v>159</v>
      </c>
      <c r="D31" s="160"/>
      <c r="E31" s="161">
        <v>112.0226</v>
      </c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0"/>
      <c r="Z31" s="150"/>
      <c r="AA31" s="150"/>
      <c r="AB31" s="150"/>
      <c r="AC31" s="150"/>
      <c r="AD31" s="150"/>
      <c r="AE31" s="150"/>
      <c r="AF31" s="150"/>
      <c r="AG31" s="150" t="s">
        <v>139</v>
      </c>
      <c r="AH31" s="150">
        <v>0</v>
      </c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</row>
    <row r="32" spans="1:60" outlineLevel="1" x14ac:dyDescent="0.2">
      <c r="A32" s="157"/>
      <c r="B32" s="158"/>
      <c r="C32" s="187" t="s">
        <v>160</v>
      </c>
      <c r="D32" s="160"/>
      <c r="E32" s="161">
        <v>110.72192</v>
      </c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0"/>
      <c r="Z32" s="150"/>
      <c r="AA32" s="150"/>
      <c r="AB32" s="150"/>
      <c r="AC32" s="150"/>
      <c r="AD32" s="150"/>
      <c r="AE32" s="150"/>
      <c r="AF32" s="150"/>
      <c r="AG32" s="150" t="s">
        <v>139</v>
      </c>
      <c r="AH32" s="150">
        <v>0</v>
      </c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ht="22.5" outlineLevel="1" x14ac:dyDescent="0.2">
      <c r="A33" s="169">
        <v>6</v>
      </c>
      <c r="B33" s="170" t="s">
        <v>161</v>
      </c>
      <c r="C33" s="186" t="s">
        <v>162</v>
      </c>
      <c r="D33" s="171" t="s">
        <v>142</v>
      </c>
      <c r="E33" s="172">
        <v>333.25288</v>
      </c>
      <c r="F33" s="173"/>
      <c r="G33" s="174">
        <f>ROUND(E33*F33,2)</f>
        <v>0</v>
      </c>
      <c r="H33" s="173"/>
      <c r="I33" s="174">
        <f>ROUND(E33*H33,2)</f>
        <v>0</v>
      </c>
      <c r="J33" s="173"/>
      <c r="K33" s="174">
        <f>ROUND(E33*J33,2)</f>
        <v>0</v>
      </c>
      <c r="L33" s="174">
        <v>21</v>
      </c>
      <c r="M33" s="174">
        <f>G33*(1+L33/100)</f>
        <v>0</v>
      </c>
      <c r="N33" s="174">
        <v>2.5999999999999998E-4</v>
      </c>
      <c r="O33" s="174">
        <f>ROUND(E33*N33,2)</f>
        <v>0.09</v>
      </c>
      <c r="P33" s="174">
        <v>0</v>
      </c>
      <c r="Q33" s="174">
        <f>ROUND(E33*P33,2)</f>
        <v>0</v>
      </c>
      <c r="R33" s="174" t="s">
        <v>143</v>
      </c>
      <c r="S33" s="174" t="s">
        <v>133</v>
      </c>
      <c r="T33" s="175" t="s">
        <v>133</v>
      </c>
      <c r="U33" s="159">
        <v>7.0000000000000007E-2</v>
      </c>
      <c r="V33" s="159">
        <f>ROUND(E33*U33,2)</f>
        <v>23.33</v>
      </c>
      <c r="W33" s="159"/>
      <c r="X33" s="159" t="s">
        <v>134</v>
      </c>
      <c r="Y33" s="150"/>
      <c r="Z33" s="150"/>
      <c r="AA33" s="150"/>
      <c r="AB33" s="150"/>
      <c r="AC33" s="150"/>
      <c r="AD33" s="150"/>
      <c r="AE33" s="150"/>
      <c r="AF33" s="150"/>
      <c r="AG33" s="150" t="s">
        <v>135</v>
      </c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outlineLevel="1" x14ac:dyDescent="0.2">
      <c r="A34" s="157"/>
      <c r="B34" s="158"/>
      <c r="C34" s="253" t="s">
        <v>148</v>
      </c>
      <c r="D34" s="254"/>
      <c r="E34" s="254"/>
      <c r="F34" s="254"/>
      <c r="G34" s="254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0"/>
      <c r="Z34" s="150"/>
      <c r="AA34" s="150"/>
      <c r="AB34" s="150"/>
      <c r="AC34" s="150"/>
      <c r="AD34" s="150"/>
      <c r="AE34" s="150"/>
      <c r="AF34" s="150"/>
      <c r="AG34" s="150" t="s">
        <v>137</v>
      </c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60" outlineLevel="1" x14ac:dyDescent="0.2">
      <c r="A35" s="157"/>
      <c r="B35" s="158"/>
      <c r="C35" s="187" t="s">
        <v>158</v>
      </c>
      <c r="D35" s="160"/>
      <c r="E35" s="161">
        <v>110.50836</v>
      </c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0"/>
      <c r="Z35" s="150"/>
      <c r="AA35" s="150"/>
      <c r="AB35" s="150"/>
      <c r="AC35" s="150"/>
      <c r="AD35" s="150"/>
      <c r="AE35" s="150"/>
      <c r="AF35" s="150"/>
      <c r="AG35" s="150" t="s">
        <v>139</v>
      </c>
      <c r="AH35" s="150">
        <v>0</v>
      </c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</row>
    <row r="36" spans="1:60" ht="22.5" outlineLevel="1" x14ac:dyDescent="0.2">
      <c r="A36" s="157"/>
      <c r="B36" s="158"/>
      <c r="C36" s="187" t="s">
        <v>159</v>
      </c>
      <c r="D36" s="160"/>
      <c r="E36" s="161">
        <v>112.0226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0"/>
      <c r="Z36" s="150"/>
      <c r="AA36" s="150"/>
      <c r="AB36" s="150"/>
      <c r="AC36" s="150"/>
      <c r="AD36" s="150"/>
      <c r="AE36" s="150"/>
      <c r="AF36" s="150"/>
      <c r="AG36" s="150" t="s">
        <v>139</v>
      </c>
      <c r="AH36" s="150">
        <v>0</v>
      </c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</row>
    <row r="37" spans="1:60" outlineLevel="1" x14ac:dyDescent="0.2">
      <c r="A37" s="157"/>
      <c r="B37" s="158"/>
      <c r="C37" s="187" t="s">
        <v>160</v>
      </c>
      <c r="D37" s="160"/>
      <c r="E37" s="161">
        <v>110.72192</v>
      </c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0"/>
      <c r="Z37" s="150"/>
      <c r="AA37" s="150"/>
      <c r="AB37" s="150"/>
      <c r="AC37" s="150"/>
      <c r="AD37" s="150"/>
      <c r="AE37" s="150"/>
      <c r="AF37" s="150"/>
      <c r="AG37" s="150" t="s">
        <v>139</v>
      </c>
      <c r="AH37" s="150">
        <v>0</v>
      </c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</row>
    <row r="38" spans="1:60" outlineLevel="1" x14ac:dyDescent="0.2">
      <c r="A38" s="169">
        <v>7</v>
      </c>
      <c r="B38" s="170" t="s">
        <v>163</v>
      </c>
      <c r="C38" s="186" t="s">
        <v>164</v>
      </c>
      <c r="D38" s="171" t="s">
        <v>142</v>
      </c>
      <c r="E38" s="172">
        <v>37.488199999999999</v>
      </c>
      <c r="F38" s="173"/>
      <c r="G38" s="174">
        <f>ROUND(E38*F38,2)</f>
        <v>0</v>
      </c>
      <c r="H38" s="173"/>
      <c r="I38" s="174">
        <f>ROUND(E38*H38,2)</f>
        <v>0</v>
      </c>
      <c r="J38" s="173"/>
      <c r="K38" s="174">
        <f>ROUND(E38*J38,2)</f>
        <v>0</v>
      </c>
      <c r="L38" s="174">
        <v>21</v>
      </c>
      <c r="M38" s="174">
        <f>G38*(1+L38/100)</f>
        <v>0</v>
      </c>
      <c r="N38" s="174">
        <v>4.0000000000000003E-5</v>
      </c>
      <c r="O38" s="174">
        <f>ROUND(E38*N38,2)</f>
        <v>0</v>
      </c>
      <c r="P38" s="174">
        <v>0</v>
      </c>
      <c r="Q38" s="174">
        <f>ROUND(E38*P38,2)</f>
        <v>0</v>
      </c>
      <c r="R38" s="174" t="s">
        <v>143</v>
      </c>
      <c r="S38" s="174" t="s">
        <v>133</v>
      </c>
      <c r="T38" s="175" t="s">
        <v>133</v>
      </c>
      <c r="U38" s="159">
        <v>7.8E-2</v>
      </c>
      <c r="V38" s="159">
        <f>ROUND(E38*U38,2)</f>
        <v>2.92</v>
      </c>
      <c r="W38" s="159"/>
      <c r="X38" s="159" t="s">
        <v>134</v>
      </c>
      <c r="Y38" s="150"/>
      <c r="Z38" s="150"/>
      <c r="AA38" s="150"/>
      <c r="AB38" s="150"/>
      <c r="AC38" s="150"/>
      <c r="AD38" s="150"/>
      <c r="AE38" s="150"/>
      <c r="AF38" s="150"/>
      <c r="AG38" s="150" t="s">
        <v>135</v>
      </c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</row>
    <row r="39" spans="1:60" ht="22.5" outlineLevel="1" x14ac:dyDescent="0.2">
      <c r="A39" s="157"/>
      <c r="B39" s="158"/>
      <c r="C39" s="253" t="s">
        <v>165</v>
      </c>
      <c r="D39" s="254"/>
      <c r="E39" s="254"/>
      <c r="F39" s="254"/>
      <c r="G39" s="254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0"/>
      <c r="Z39" s="150"/>
      <c r="AA39" s="150"/>
      <c r="AB39" s="150"/>
      <c r="AC39" s="150"/>
      <c r="AD39" s="150"/>
      <c r="AE39" s="150"/>
      <c r="AF39" s="150"/>
      <c r="AG39" s="150" t="s">
        <v>137</v>
      </c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76" t="str">
        <f>C39</f>
        <v>které se zřizují před úpravami povrchu, a obalení osazených dveřních zárubní před znečištěním při úpravách povrchu nástřikem plastických maltovin včetně pozdějšího odkrytí,</v>
      </c>
      <c r="BB39" s="150"/>
      <c r="BC39" s="150"/>
      <c r="BD39" s="150"/>
      <c r="BE39" s="150"/>
      <c r="BF39" s="150"/>
      <c r="BG39" s="150"/>
      <c r="BH39" s="150"/>
    </row>
    <row r="40" spans="1:60" outlineLevel="1" x14ac:dyDescent="0.2">
      <c r="A40" s="157"/>
      <c r="B40" s="158"/>
      <c r="C40" s="187" t="s">
        <v>166</v>
      </c>
      <c r="D40" s="160"/>
      <c r="E40" s="161">
        <v>10.14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0"/>
      <c r="Z40" s="150"/>
      <c r="AA40" s="150"/>
      <c r="AB40" s="150"/>
      <c r="AC40" s="150"/>
      <c r="AD40" s="150"/>
      <c r="AE40" s="150"/>
      <c r="AF40" s="150"/>
      <c r="AG40" s="150" t="s">
        <v>139</v>
      </c>
      <c r="AH40" s="150">
        <v>0</v>
      </c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</row>
    <row r="41" spans="1:60" outlineLevel="1" x14ac:dyDescent="0.2">
      <c r="A41" s="157"/>
      <c r="B41" s="158"/>
      <c r="C41" s="187" t="s">
        <v>167</v>
      </c>
      <c r="D41" s="160"/>
      <c r="E41" s="161">
        <v>16.958200000000001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0"/>
      <c r="Z41" s="150"/>
      <c r="AA41" s="150"/>
      <c r="AB41" s="150"/>
      <c r="AC41" s="150"/>
      <c r="AD41" s="150"/>
      <c r="AE41" s="150"/>
      <c r="AF41" s="150"/>
      <c r="AG41" s="150" t="s">
        <v>139</v>
      </c>
      <c r="AH41" s="150">
        <v>0</v>
      </c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</row>
    <row r="42" spans="1:60" outlineLevel="1" x14ac:dyDescent="0.2">
      <c r="A42" s="157"/>
      <c r="B42" s="158"/>
      <c r="C42" s="187" t="s">
        <v>168</v>
      </c>
      <c r="D42" s="160"/>
      <c r="E42" s="161">
        <v>10.39</v>
      </c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0"/>
      <c r="Z42" s="150"/>
      <c r="AA42" s="150"/>
      <c r="AB42" s="150"/>
      <c r="AC42" s="150"/>
      <c r="AD42" s="150"/>
      <c r="AE42" s="150"/>
      <c r="AF42" s="150"/>
      <c r="AG42" s="150" t="s">
        <v>139</v>
      </c>
      <c r="AH42" s="150">
        <v>0</v>
      </c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</row>
    <row r="43" spans="1:60" ht="22.5" outlineLevel="1" x14ac:dyDescent="0.2">
      <c r="A43" s="169">
        <v>8</v>
      </c>
      <c r="B43" s="170" t="s">
        <v>169</v>
      </c>
      <c r="C43" s="186" t="s">
        <v>170</v>
      </c>
      <c r="D43" s="171" t="s">
        <v>142</v>
      </c>
      <c r="E43" s="172">
        <v>132.15</v>
      </c>
      <c r="F43" s="173"/>
      <c r="G43" s="174">
        <f>ROUND(E43*F43,2)</f>
        <v>0</v>
      </c>
      <c r="H43" s="173"/>
      <c r="I43" s="174">
        <f>ROUND(E43*H43,2)</f>
        <v>0</v>
      </c>
      <c r="J43" s="173"/>
      <c r="K43" s="174">
        <f>ROUND(E43*J43,2)</f>
        <v>0</v>
      </c>
      <c r="L43" s="174">
        <v>21</v>
      </c>
      <c r="M43" s="174">
        <f>G43*(1+L43/100)</f>
        <v>0</v>
      </c>
      <c r="N43" s="174">
        <v>4.1099999999999999E-3</v>
      </c>
      <c r="O43" s="174">
        <f>ROUND(E43*N43,2)</f>
        <v>0.54</v>
      </c>
      <c r="P43" s="174">
        <v>0</v>
      </c>
      <c r="Q43" s="174">
        <f>ROUND(E43*P43,2)</f>
        <v>0</v>
      </c>
      <c r="R43" s="174" t="s">
        <v>143</v>
      </c>
      <c r="S43" s="174" t="s">
        <v>133</v>
      </c>
      <c r="T43" s="175" t="s">
        <v>133</v>
      </c>
      <c r="U43" s="159">
        <v>0.48399999999999999</v>
      </c>
      <c r="V43" s="159">
        <f>ROUND(E43*U43,2)</f>
        <v>63.96</v>
      </c>
      <c r="W43" s="159"/>
      <c r="X43" s="159" t="s">
        <v>134</v>
      </c>
      <c r="Y43" s="150"/>
      <c r="Z43" s="150"/>
      <c r="AA43" s="150"/>
      <c r="AB43" s="150"/>
      <c r="AC43" s="150"/>
      <c r="AD43" s="150"/>
      <c r="AE43" s="150"/>
      <c r="AF43" s="150"/>
      <c r="AG43" s="150" t="s">
        <v>135</v>
      </c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</row>
    <row r="44" spans="1:60" outlineLevel="1" x14ac:dyDescent="0.2">
      <c r="A44" s="157"/>
      <c r="B44" s="158"/>
      <c r="C44" s="253" t="s">
        <v>171</v>
      </c>
      <c r="D44" s="254"/>
      <c r="E44" s="254"/>
      <c r="F44" s="254"/>
      <c r="G44" s="254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0"/>
      <c r="Z44" s="150"/>
      <c r="AA44" s="150"/>
      <c r="AB44" s="150"/>
      <c r="AC44" s="150"/>
      <c r="AD44" s="150"/>
      <c r="AE44" s="150"/>
      <c r="AF44" s="150"/>
      <c r="AG44" s="150" t="s">
        <v>137</v>
      </c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60" outlineLevel="1" x14ac:dyDescent="0.2">
      <c r="A45" s="157"/>
      <c r="B45" s="158"/>
      <c r="C45" s="187" t="s">
        <v>151</v>
      </c>
      <c r="D45" s="160"/>
      <c r="E45" s="161">
        <v>42.79</v>
      </c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0"/>
      <c r="Z45" s="150"/>
      <c r="AA45" s="150"/>
      <c r="AB45" s="150"/>
      <c r="AC45" s="150"/>
      <c r="AD45" s="150"/>
      <c r="AE45" s="150"/>
      <c r="AF45" s="150"/>
      <c r="AG45" s="150" t="s">
        <v>139</v>
      </c>
      <c r="AH45" s="150">
        <v>0</v>
      </c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</row>
    <row r="46" spans="1:60" outlineLevel="1" x14ac:dyDescent="0.2">
      <c r="A46" s="157"/>
      <c r="B46" s="158"/>
      <c r="C46" s="187" t="s">
        <v>152</v>
      </c>
      <c r="D46" s="160"/>
      <c r="E46" s="161">
        <v>46.54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0"/>
      <c r="Z46" s="150"/>
      <c r="AA46" s="150"/>
      <c r="AB46" s="150"/>
      <c r="AC46" s="150"/>
      <c r="AD46" s="150"/>
      <c r="AE46" s="150"/>
      <c r="AF46" s="150"/>
      <c r="AG46" s="150" t="s">
        <v>139</v>
      </c>
      <c r="AH46" s="150">
        <v>0</v>
      </c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</row>
    <row r="47" spans="1:60" outlineLevel="1" x14ac:dyDescent="0.2">
      <c r="A47" s="157"/>
      <c r="B47" s="158"/>
      <c r="C47" s="187" t="s">
        <v>153</v>
      </c>
      <c r="D47" s="160"/>
      <c r="E47" s="161">
        <v>42.82</v>
      </c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0"/>
      <c r="Z47" s="150"/>
      <c r="AA47" s="150"/>
      <c r="AB47" s="150"/>
      <c r="AC47" s="150"/>
      <c r="AD47" s="150"/>
      <c r="AE47" s="150"/>
      <c r="AF47" s="150"/>
      <c r="AG47" s="150" t="s">
        <v>139</v>
      </c>
      <c r="AH47" s="150">
        <v>0</v>
      </c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</row>
    <row r="48" spans="1:60" outlineLevel="1" x14ac:dyDescent="0.2">
      <c r="A48" s="169">
        <v>9</v>
      </c>
      <c r="B48" s="170" t="s">
        <v>172</v>
      </c>
      <c r="C48" s="186" t="s">
        <v>173</v>
      </c>
      <c r="D48" s="171" t="s">
        <v>142</v>
      </c>
      <c r="E48" s="172">
        <v>11.15</v>
      </c>
      <c r="F48" s="173"/>
      <c r="G48" s="174">
        <f>ROUND(E48*F48,2)</f>
        <v>0</v>
      </c>
      <c r="H48" s="173"/>
      <c r="I48" s="174">
        <f>ROUND(E48*H48,2)</f>
        <v>0</v>
      </c>
      <c r="J48" s="173"/>
      <c r="K48" s="174">
        <f>ROUND(E48*J48,2)</f>
        <v>0</v>
      </c>
      <c r="L48" s="174">
        <v>21</v>
      </c>
      <c r="M48" s="174">
        <f>G48*(1+L48/100)</f>
        <v>0</v>
      </c>
      <c r="N48" s="174">
        <v>5.2839999999999998E-2</v>
      </c>
      <c r="O48" s="174">
        <f>ROUND(E48*N48,2)</f>
        <v>0.59</v>
      </c>
      <c r="P48" s="174">
        <v>0</v>
      </c>
      <c r="Q48" s="174">
        <f>ROUND(E48*P48,2)</f>
        <v>0</v>
      </c>
      <c r="R48" s="174" t="s">
        <v>132</v>
      </c>
      <c r="S48" s="174" t="s">
        <v>133</v>
      </c>
      <c r="T48" s="175" t="s">
        <v>133</v>
      </c>
      <c r="U48" s="159">
        <v>1.0569999999999999</v>
      </c>
      <c r="V48" s="159">
        <f>ROUND(E48*U48,2)</f>
        <v>11.79</v>
      </c>
      <c r="W48" s="159"/>
      <c r="X48" s="159" t="s">
        <v>134</v>
      </c>
      <c r="Y48" s="150"/>
      <c r="Z48" s="150"/>
      <c r="AA48" s="150"/>
      <c r="AB48" s="150"/>
      <c r="AC48" s="150"/>
      <c r="AD48" s="150"/>
      <c r="AE48" s="150"/>
      <c r="AF48" s="150"/>
      <c r="AG48" s="150" t="s">
        <v>135</v>
      </c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</row>
    <row r="49" spans="1:60" outlineLevel="1" x14ac:dyDescent="0.2">
      <c r="A49" s="157"/>
      <c r="B49" s="158"/>
      <c r="C49" s="253" t="s">
        <v>174</v>
      </c>
      <c r="D49" s="254"/>
      <c r="E49" s="254"/>
      <c r="F49" s="254"/>
      <c r="G49" s="254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0"/>
      <c r="Z49" s="150"/>
      <c r="AA49" s="150"/>
      <c r="AB49" s="150"/>
      <c r="AC49" s="150"/>
      <c r="AD49" s="150"/>
      <c r="AE49" s="150"/>
      <c r="AF49" s="150"/>
      <c r="AG49" s="150" t="s">
        <v>137</v>
      </c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76" t="str">
        <f>C49</f>
        <v>okenního nebo dveřního, z pomocného pracovního lešení o výšce podlahy do 1900 mm a pro zatížení do 1,5 kPa,</v>
      </c>
      <c r="BB49" s="150"/>
      <c r="BC49" s="150"/>
      <c r="BD49" s="150"/>
      <c r="BE49" s="150"/>
      <c r="BF49" s="150"/>
      <c r="BG49" s="150"/>
      <c r="BH49" s="150"/>
    </row>
    <row r="50" spans="1:60" outlineLevel="1" x14ac:dyDescent="0.2">
      <c r="A50" s="157"/>
      <c r="B50" s="158"/>
      <c r="C50" s="187" t="s">
        <v>175</v>
      </c>
      <c r="D50" s="160"/>
      <c r="E50" s="161">
        <v>11.15</v>
      </c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0"/>
      <c r="Z50" s="150"/>
      <c r="AA50" s="150"/>
      <c r="AB50" s="150"/>
      <c r="AC50" s="150"/>
      <c r="AD50" s="150"/>
      <c r="AE50" s="150"/>
      <c r="AF50" s="150"/>
      <c r="AG50" s="150" t="s">
        <v>139</v>
      </c>
      <c r="AH50" s="150">
        <v>0</v>
      </c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</row>
    <row r="51" spans="1:60" outlineLevel="1" x14ac:dyDescent="0.2">
      <c r="A51" s="169">
        <v>10</v>
      </c>
      <c r="B51" s="170" t="s">
        <v>176</v>
      </c>
      <c r="C51" s="186" t="s">
        <v>177</v>
      </c>
      <c r="D51" s="171" t="s">
        <v>142</v>
      </c>
      <c r="E51" s="172">
        <v>2.4700000000000002</v>
      </c>
      <c r="F51" s="173"/>
      <c r="G51" s="174">
        <f>ROUND(E51*F51,2)</f>
        <v>0</v>
      </c>
      <c r="H51" s="173"/>
      <c r="I51" s="174">
        <f>ROUND(E51*H51,2)</f>
        <v>0</v>
      </c>
      <c r="J51" s="173"/>
      <c r="K51" s="174">
        <f>ROUND(E51*J51,2)</f>
        <v>0</v>
      </c>
      <c r="L51" s="174">
        <v>21</v>
      </c>
      <c r="M51" s="174">
        <f>G51*(1+L51/100)</f>
        <v>0</v>
      </c>
      <c r="N51" s="174">
        <v>4.777E-2</v>
      </c>
      <c r="O51" s="174">
        <f>ROUND(E51*N51,2)</f>
        <v>0.12</v>
      </c>
      <c r="P51" s="174">
        <v>0</v>
      </c>
      <c r="Q51" s="174">
        <f>ROUND(E51*P51,2)</f>
        <v>0</v>
      </c>
      <c r="R51" s="174" t="s">
        <v>132</v>
      </c>
      <c r="S51" s="174" t="s">
        <v>133</v>
      </c>
      <c r="T51" s="175" t="s">
        <v>133</v>
      </c>
      <c r="U51" s="159">
        <v>0.42480000000000001</v>
      </c>
      <c r="V51" s="159">
        <f>ROUND(E51*U51,2)</f>
        <v>1.05</v>
      </c>
      <c r="W51" s="159"/>
      <c r="X51" s="159" t="s">
        <v>134</v>
      </c>
      <c r="Y51" s="150"/>
      <c r="Z51" s="150"/>
      <c r="AA51" s="150"/>
      <c r="AB51" s="150"/>
      <c r="AC51" s="150"/>
      <c r="AD51" s="150"/>
      <c r="AE51" s="150"/>
      <c r="AF51" s="150"/>
      <c r="AG51" s="150" t="s">
        <v>135</v>
      </c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</row>
    <row r="52" spans="1:60" outlineLevel="1" x14ac:dyDescent="0.2">
      <c r="A52" s="157"/>
      <c r="B52" s="158"/>
      <c r="C52" s="253" t="s">
        <v>178</v>
      </c>
      <c r="D52" s="254"/>
      <c r="E52" s="254"/>
      <c r="F52" s="254"/>
      <c r="G52" s="254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0"/>
      <c r="Z52" s="150"/>
      <c r="AA52" s="150"/>
      <c r="AB52" s="150"/>
      <c r="AC52" s="150"/>
      <c r="AD52" s="150"/>
      <c r="AE52" s="150"/>
      <c r="AF52" s="150"/>
      <c r="AG52" s="150" t="s">
        <v>137</v>
      </c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</row>
    <row r="53" spans="1:60" outlineLevel="1" x14ac:dyDescent="0.2">
      <c r="A53" s="157"/>
      <c r="B53" s="158"/>
      <c r="C53" s="187" t="s">
        <v>179</v>
      </c>
      <c r="D53" s="160"/>
      <c r="E53" s="161">
        <v>2.4700000000000002</v>
      </c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0"/>
      <c r="Z53" s="150"/>
      <c r="AA53" s="150"/>
      <c r="AB53" s="150"/>
      <c r="AC53" s="150"/>
      <c r="AD53" s="150"/>
      <c r="AE53" s="150"/>
      <c r="AF53" s="150"/>
      <c r="AG53" s="150" t="s">
        <v>139</v>
      </c>
      <c r="AH53" s="150">
        <v>0</v>
      </c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</row>
    <row r="54" spans="1:60" x14ac:dyDescent="0.2">
      <c r="A54" s="163" t="s">
        <v>127</v>
      </c>
      <c r="B54" s="164" t="s">
        <v>68</v>
      </c>
      <c r="C54" s="185" t="s">
        <v>69</v>
      </c>
      <c r="D54" s="165"/>
      <c r="E54" s="166"/>
      <c r="F54" s="167"/>
      <c r="G54" s="167">
        <f>SUMIF(AG55:AG58,"&lt;&gt;NOR",G55:G58)</f>
        <v>0</v>
      </c>
      <c r="H54" s="167"/>
      <c r="I54" s="167">
        <f>SUM(I55:I58)</f>
        <v>0</v>
      </c>
      <c r="J54" s="167"/>
      <c r="K54" s="167">
        <f>SUM(K55:K58)</f>
        <v>0</v>
      </c>
      <c r="L54" s="167"/>
      <c r="M54" s="167">
        <f>SUM(M55:M58)</f>
        <v>0</v>
      </c>
      <c r="N54" s="167"/>
      <c r="O54" s="167">
        <f>SUM(O55:O58)</f>
        <v>0.21</v>
      </c>
      <c r="P54" s="167"/>
      <c r="Q54" s="167">
        <f>SUM(Q55:Q58)</f>
        <v>0</v>
      </c>
      <c r="R54" s="167"/>
      <c r="S54" s="167"/>
      <c r="T54" s="168"/>
      <c r="U54" s="162"/>
      <c r="V54" s="162">
        <f>SUM(V55:V58)</f>
        <v>28.92</v>
      </c>
      <c r="W54" s="162"/>
      <c r="X54" s="162"/>
      <c r="AG54" t="s">
        <v>128</v>
      </c>
    </row>
    <row r="55" spans="1:60" outlineLevel="1" x14ac:dyDescent="0.2">
      <c r="A55" s="169">
        <v>11</v>
      </c>
      <c r="B55" s="170" t="s">
        <v>180</v>
      </c>
      <c r="C55" s="186" t="s">
        <v>181</v>
      </c>
      <c r="D55" s="171" t="s">
        <v>142</v>
      </c>
      <c r="E55" s="172">
        <v>135.12360000000001</v>
      </c>
      <c r="F55" s="173"/>
      <c r="G55" s="174">
        <f>ROUND(E55*F55,2)</f>
        <v>0</v>
      </c>
      <c r="H55" s="173"/>
      <c r="I55" s="174">
        <f>ROUND(E55*H55,2)</f>
        <v>0</v>
      </c>
      <c r="J55" s="173"/>
      <c r="K55" s="174">
        <f>ROUND(E55*J55,2)</f>
        <v>0</v>
      </c>
      <c r="L55" s="174">
        <v>21</v>
      </c>
      <c r="M55" s="174">
        <f>G55*(1+L55/100)</f>
        <v>0</v>
      </c>
      <c r="N55" s="174">
        <v>1.58E-3</v>
      </c>
      <c r="O55" s="174">
        <f>ROUND(E55*N55,2)</f>
        <v>0.21</v>
      </c>
      <c r="P55" s="174">
        <v>0</v>
      </c>
      <c r="Q55" s="174">
        <f>ROUND(E55*P55,2)</f>
        <v>0</v>
      </c>
      <c r="R55" s="174" t="s">
        <v>182</v>
      </c>
      <c r="S55" s="174" t="s">
        <v>133</v>
      </c>
      <c r="T55" s="175" t="s">
        <v>133</v>
      </c>
      <c r="U55" s="159">
        <v>0.214</v>
      </c>
      <c r="V55" s="159">
        <f>ROUND(E55*U55,2)</f>
        <v>28.92</v>
      </c>
      <c r="W55" s="159"/>
      <c r="X55" s="159" t="s">
        <v>134</v>
      </c>
      <c r="Y55" s="150"/>
      <c r="Z55" s="150"/>
      <c r="AA55" s="150"/>
      <c r="AB55" s="150"/>
      <c r="AC55" s="150"/>
      <c r="AD55" s="150"/>
      <c r="AE55" s="150"/>
      <c r="AF55" s="150"/>
      <c r="AG55" s="150" t="s">
        <v>135</v>
      </c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</row>
    <row r="56" spans="1:60" outlineLevel="1" x14ac:dyDescent="0.2">
      <c r="A56" s="157"/>
      <c r="B56" s="158"/>
      <c r="C56" s="187" t="s">
        <v>151</v>
      </c>
      <c r="D56" s="160"/>
      <c r="E56" s="161">
        <v>42.79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0"/>
      <c r="Z56" s="150"/>
      <c r="AA56" s="150"/>
      <c r="AB56" s="150"/>
      <c r="AC56" s="150"/>
      <c r="AD56" s="150"/>
      <c r="AE56" s="150"/>
      <c r="AF56" s="150"/>
      <c r="AG56" s="150" t="s">
        <v>139</v>
      </c>
      <c r="AH56" s="150">
        <v>0</v>
      </c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</row>
    <row r="57" spans="1:60" outlineLevel="1" x14ac:dyDescent="0.2">
      <c r="A57" s="157"/>
      <c r="B57" s="158"/>
      <c r="C57" s="187" t="s">
        <v>183</v>
      </c>
      <c r="D57" s="160"/>
      <c r="E57" s="161">
        <v>49.513599999999997</v>
      </c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0"/>
      <c r="Z57" s="150"/>
      <c r="AA57" s="150"/>
      <c r="AB57" s="150"/>
      <c r="AC57" s="150"/>
      <c r="AD57" s="150"/>
      <c r="AE57" s="150"/>
      <c r="AF57" s="150"/>
      <c r="AG57" s="150" t="s">
        <v>139</v>
      </c>
      <c r="AH57" s="150">
        <v>0</v>
      </c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</row>
    <row r="58" spans="1:60" outlineLevel="1" x14ac:dyDescent="0.2">
      <c r="A58" s="157"/>
      <c r="B58" s="158"/>
      <c r="C58" s="187" t="s">
        <v>153</v>
      </c>
      <c r="D58" s="160"/>
      <c r="E58" s="161">
        <v>42.82</v>
      </c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0"/>
      <c r="Z58" s="150"/>
      <c r="AA58" s="150"/>
      <c r="AB58" s="150"/>
      <c r="AC58" s="150"/>
      <c r="AD58" s="150"/>
      <c r="AE58" s="150"/>
      <c r="AF58" s="150"/>
      <c r="AG58" s="150" t="s">
        <v>139</v>
      </c>
      <c r="AH58" s="150">
        <v>0</v>
      </c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</row>
    <row r="59" spans="1:60" x14ac:dyDescent="0.2">
      <c r="A59" s="163" t="s">
        <v>127</v>
      </c>
      <c r="B59" s="164" t="s">
        <v>70</v>
      </c>
      <c r="C59" s="185" t="s">
        <v>71</v>
      </c>
      <c r="D59" s="165"/>
      <c r="E59" s="166"/>
      <c r="F59" s="167"/>
      <c r="G59" s="167">
        <f>SUMIF(AG60:AG63,"&lt;&gt;NOR",G60:G63)</f>
        <v>0</v>
      </c>
      <c r="H59" s="167"/>
      <c r="I59" s="167">
        <f>SUM(I60:I63)</f>
        <v>0</v>
      </c>
      <c r="J59" s="167"/>
      <c r="K59" s="167">
        <f>SUM(K60:K63)</f>
        <v>0</v>
      </c>
      <c r="L59" s="167"/>
      <c r="M59" s="167">
        <f>SUM(M60:M63)</f>
        <v>0</v>
      </c>
      <c r="N59" s="167"/>
      <c r="O59" s="167">
        <f>SUM(O60:O63)</f>
        <v>0.01</v>
      </c>
      <c r="P59" s="167"/>
      <c r="Q59" s="167">
        <f>SUM(Q60:Q63)</f>
        <v>0</v>
      </c>
      <c r="R59" s="167"/>
      <c r="S59" s="167"/>
      <c r="T59" s="168"/>
      <c r="U59" s="162"/>
      <c r="V59" s="162">
        <f>SUM(V60:V63)</f>
        <v>47.83</v>
      </c>
      <c r="W59" s="162"/>
      <c r="X59" s="162"/>
      <c r="AG59" t="s">
        <v>128</v>
      </c>
    </row>
    <row r="60" spans="1:60" ht="56.25" outlineLevel="1" x14ac:dyDescent="0.2">
      <c r="A60" s="169">
        <v>12</v>
      </c>
      <c r="B60" s="170" t="s">
        <v>184</v>
      </c>
      <c r="C60" s="186" t="s">
        <v>185</v>
      </c>
      <c r="D60" s="171" t="s">
        <v>142</v>
      </c>
      <c r="E60" s="172">
        <v>135.12360000000001</v>
      </c>
      <c r="F60" s="173"/>
      <c r="G60" s="174">
        <f>ROUND(E60*F60,2)</f>
        <v>0</v>
      </c>
      <c r="H60" s="173"/>
      <c r="I60" s="174">
        <f>ROUND(E60*H60,2)</f>
        <v>0</v>
      </c>
      <c r="J60" s="173"/>
      <c r="K60" s="174">
        <f>ROUND(E60*J60,2)</f>
        <v>0</v>
      </c>
      <c r="L60" s="174">
        <v>21</v>
      </c>
      <c r="M60" s="174">
        <f>G60*(1+L60/100)</f>
        <v>0</v>
      </c>
      <c r="N60" s="174">
        <v>4.0000000000000003E-5</v>
      </c>
      <c r="O60" s="174">
        <f>ROUND(E60*N60,2)</f>
        <v>0.01</v>
      </c>
      <c r="P60" s="174">
        <v>0</v>
      </c>
      <c r="Q60" s="174">
        <f>ROUND(E60*P60,2)</f>
        <v>0</v>
      </c>
      <c r="R60" s="174" t="s">
        <v>143</v>
      </c>
      <c r="S60" s="174" t="s">
        <v>133</v>
      </c>
      <c r="T60" s="175" t="s">
        <v>133</v>
      </c>
      <c r="U60" s="159">
        <v>0.35399999999999998</v>
      </c>
      <c r="V60" s="159">
        <f>ROUND(E60*U60,2)</f>
        <v>47.83</v>
      </c>
      <c r="W60" s="159"/>
      <c r="X60" s="159" t="s">
        <v>134</v>
      </c>
      <c r="Y60" s="150"/>
      <c r="Z60" s="150"/>
      <c r="AA60" s="150"/>
      <c r="AB60" s="150"/>
      <c r="AC60" s="150"/>
      <c r="AD60" s="150"/>
      <c r="AE60" s="150"/>
      <c r="AF60" s="150"/>
      <c r="AG60" s="150" t="s">
        <v>135</v>
      </c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</row>
    <row r="61" spans="1:60" outlineLevel="1" x14ac:dyDescent="0.2">
      <c r="A61" s="157"/>
      <c r="B61" s="158"/>
      <c r="C61" s="187" t="s">
        <v>151</v>
      </c>
      <c r="D61" s="160"/>
      <c r="E61" s="161">
        <v>42.79</v>
      </c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0"/>
      <c r="Z61" s="150"/>
      <c r="AA61" s="150"/>
      <c r="AB61" s="150"/>
      <c r="AC61" s="150"/>
      <c r="AD61" s="150"/>
      <c r="AE61" s="150"/>
      <c r="AF61" s="150"/>
      <c r="AG61" s="150" t="s">
        <v>139</v>
      </c>
      <c r="AH61" s="150">
        <v>0</v>
      </c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</row>
    <row r="62" spans="1:60" outlineLevel="1" x14ac:dyDescent="0.2">
      <c r="A62" s="157"/>
      <c r="B62" s="158"/>
      <c r="C62" s="187" t="s">
        <v>183</v>
      </c>
      <c r="D62" s="160"/>
      <c r="E62" s="161">
        <v>49.513599999999997</v>
      </c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0"/>
      <c r="Z62" s="150"/>
      <c r="AA62" s="150"/>
      <c r="AB62" s="150"/>
      <c r="AC62" s="150"/>
      <c r="AD62" s="150"/>
      <c r="AE62" s="150"/>
      <c r="AF62" s="150"/>
      <c r="AG62" s="150" t="s">
        <v>139</v>
      </c>
      <c r="AH62" s="150">
        <v>0</v>
      </c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</row>
    <row r="63" spans="1:60" outlineLevel="1" x14ac:dyDescent="0.2">
      <c r="A63" s="157"/>
      <c r="B63" s="158"/>
      <c r="C63" s="187" t="s">
        <v>153</v>
      </c>
      <c r="D63" s="160"/>
      <c r="E63" s="161">
        <v>42.82</v>
      </c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0"/>
      <c r="Z63" s="150"/>
      <c r="AA63" s="150"/>
      <c r="AB63" s="150"/>
      <c r="AC63" s="150"/>
      <c r="AD63" s="150"/>
      <c r="AE63" s="150"/>
      <c r="AF63" s="150"/>
      <c r="AG63" s="150" t="s">
        <v>139</v>
      </c>
      <c r="AH63" s="150">
        <v>0</v>
      </c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</row>
    <row r="64" spans="1:60" x14ac:dyDescent="0.2">
      <c r="A64" s="163" t="s">
        <v>127</v>
      </c>
      <c r="B64" s="164" t="s">
        <v>72</v>
      </c>
      <c r="C64" s="185" t="s">
        <v>73</v>
      </c>
      <c r="D64" s="165"/>
      <c r="E64" s="166"/>
      <c r="F64" s="167"/>
      <c r="G64" s="167">
        <f>SUMIF(AG65:AG70,"&lt;&gt;NOR",G65:G70)</f>
        <v>0</v>
      </c>
      <c r="H64" s="167"/>
      <c r="I64" s="167">
        <f>SUM(I65:I70)</f>
        <v>0</v>
      </c>
      <c r="J64" s="167"/>
      <c r="K64" s="167">
        <f>SUM(K65:K70)</f>
        <v>0</v>
      </c>
      <c r="L64" s="167"/>
      <c r="M64" s="167">
        <f>SUM(M65:M70)</f>
        <v>0</v>
      </c>
      <c r="N64" s="167"/>
      <c r="O64" s="167">
        <f>SUM(O65:O70)</f>
        <v>0</v>
      </c>
      <c r="P64" s="167"/>
      <c r="Q64" s="167">
        <f>SUM(Q65:Q70)</f>
        <v>5.61</v>
      </c>
      <c r="R64" s="167"/>
      <c r="S64" s="167"/>
      <c r="T64" s="168"/>
      <c r="U64" s="162"/>
      <c r="V64" s="162">
        <f>SUM(V65:V70)</f>
        <v>6.1499999999999995</v>
      </c>
      <c r="W64" s="162"/>
      <c r="X64" s="162"/>
      <c r="AG64" t="s">
        <v>128</v>
      </c>
    </row>
    <row r="65" spans="1:60" ht="22.5" outlineLevel="1" x14ac:dyDescent="0.2">
      <c r="A65" s="169">
        <v>13</v>
      </c>
      <c r="B65" s="170" t="s">
        <v>186</v>
      </c>
      <c r="C65" s="186" t="s">
        <v>187</v>
      </c>
      <c r="D65" s="171" t="s">
        <v>188</v>
      </c>
      <c r="E65" s="172">
        <v>3</v>
      </c>
      <c r="F65" s="173"/>
      <c r="G65" s="174">
        <f>ROUND(E65*F65,2)</f>
        <v>0</v>
      </c>
      <c r="H65" s="173"/>
      <c r="I65" s="174">
        <f>ROUND(E65*H65,2)</f>
        <v>0</v>
      </c>
      <c r="J65" s="173"/>
      <c r="K65" s="174">
        <f>ROUND(E65*J65,2)</f>
        <v>0</v>
      </c>
      <c r="L65" s="174">
        <v>21</v>
      </c>
      <c r="M65" s="174">
        <f>G65*(1+L65/100)</f>
        <v>0</v>
      </c>
      <c r="N65" s="174">
        <v>1.2800000000000001E-3</v>
      </c>
      <c r="O65" s="174">
        <f>ROUND(E65*N65,2)</f>
        <v>0</v>
      </c>
      <c r="P65" s="174">
        <v>1.8</v>
      </c>
      <c r="Q65" s="174">
        <f>ROUND(E65*P65,2)</f>
        <v>5.4</v>
      </c>
      <c r="R65" s="174" t="s">
        <v>189</v>
      </c>
      <c r="S65" s="174" t="s">
        <v>133</v>
      </c>
      <c r="T65" s="175" t="s">
        <v>133</v>
      </c>
      <c r="U65" s="159">
        <v>1.52</v>
      </c>
      <c r="V65" s="159">
        <f>ROUND(E65*U65,2)</f>
        <v>4.5599999999999996</v>
      </c>
      <c r="W65" s="159"/>
      <c r="X65" s="159" t="s">
        <v>134</v>
      </c>
      <c r="Y65" s="150"/>
      <c r="Z65" s="150"/>
      <c r="AA65" s="150"/>
      <c r="AB65" s="150"/>
      <c r="AC65" s="150"/>
      <c r="AD65" s="150"/>
      <c r="AE65" s="150"/>
      <c r="AF65" s="150"/>
      <c r="AG65" s="150" t="s">
        <v>135</v>
      </c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</row>
    <row r="66" spans="1:60" ht="22.5" outlineLevel="1" x14ac:dyDescent="0.2">
      <c r="A66" s="157"/>
      <c r="B66" s="158"/>
      <c r="C66" s="253" t="s">
        <v>190</v>
      </c>
      <c r="D66" s="254"/>
      <c r="E66" s="254"/>
      <c r="F66" s="254"/>
      <c r="G66" s="254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0"/>
      <c r="Z66" s="150"/>
      <c r="AA66" s="150"/>
      <c r="AB66" s="150"/>
      <c r="AC66" s="150"/>
      <c r="AD66" s="150"/>
      <c r="AE66" s="150"/>
      <c r="AF66" s="150"/>
      <c r="AG66" s="150" t="s">
        <v>137</v>
      </c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76" t="str">
        <f>C66</f>
        <v>nebo vybourání otvorů průřezové plochy přes 4 m2 ve zdivu nadzákladovém, včetně pomocného lešení o výšce podlahy do 1900 mm a pro zatížení do 1,5 kPa  (150 kg/m2)</v>
      </c>
      <c r="BB66" s="150"/>
      <c r="BC66" s="150"/>
      <c r="BD66" s="150"/>
      <c r="BE66" s="150"/>
      <c r="BF66" s="150"/>
      <c r="BG66" s="150"/>
      <c r="BH66" s="150"/>
    </row>
    <row r="67" spans="1:60" outlineLevel="1" x14ac:dyDescent="0.2">
      <c r="A67" s="157"/>
      <c r="B67" s="158"/>
      <c r="C67" s="187" t="s">
        <v>191</v>
      </c>
      <c r="D67" s="160"/>
      <c r="E67" s="161">
        <v>3</v>
      </c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0"/>
      <c r="Z67" s="150"/>
      <c r="AA67" s="150"/>
      <c r="AB67" s="150"/>
      <c r="AC67" s="150"/>
      <c r="AD67" s="150"/>
      <c r="AE67" s="150"/>
      <c r="AF67" s="150"/>
      <c r="AG67" s="150" t="s">
        <v>139</v>
      </c>
      <c r="AH67" s="150">
        <v>0</v>
      </c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</row>
    <row r="68" spans="1:60" ht="22.5" outlineLevel="1" x14ac:dyDescent="0.2">
      <c r="A68" s="169">
        <v>14</v>
      </c>
      <c r="B68" s="170" t="s">
        <v>192</v>
      </c>
      <c r="C68" s="186" t="s">
        <v>193</v>
      </c>
      <c r="D68" s="171" t="s">
        <v>142</v>
      </c>
      <c r="E68" s="172">
        <v>3.75</v>
      </c>
      <c r="F68" s="173"/>
      <c r="G68" s="174">
        <f>ROUND(E68*F68,2)</f>
        <v>0</v>
      </c>
      <c r="H68" s="173"/>
      <c r="I68" s="174">
        <f>ROUND(E68*H68,2)</f>
        <v>0</v>
      </c>
      <c r="J68" s="173"/>
      <c r="K68" s="174">
        <f>ROUND(E68*J68,2)</f>
        <v>0</v>
      </c>
      <c r="L68" s="174">
        <v>21</v>
      </c>
      <c r="M68" s="174">
        <f>G68*(1+L68/100)</f>
        <v>0</v>
      </c>
      <c r="N68" s="174">
        <v>0</v>
      </c>
      <c r="O68" s="174">
        <f>ROUND(E68*N68,2)</f>
        <v>0</v>
      </c>
      <c r="P68" s="174">
        <v>5.5E-2</v>
      </c>
      <c r="Q68" s="174">
        <f>ROUND(E68*P68,2)</f>
        <v>0.21</v>
      </c>
      <c r="R68" s="174" t="s">
        <v>189</v>
      </c>
      <c r="S68" s="174" t="s">
        <v>133</v>
      </c>
      <c r="T68" s="175" t="s">
        <v>133</v>
      </c>
      <c r="U68" s="159">
        <v>0.42499999999999999</v>
      </c>
      <c r="V68" s="159">
        <f>ROUND(E68*U68,2)</f>
        <v>1.59</v>
      </c>
      <c r="W68" s="159"/>
      <c r="X68" s="159" t="s">
        <v>134</v>
      </c>
      <c r="Y68" s="150"/>
      <c r="Z68" s="150"/>
      <c r="AA68" s="150"/>
      <c r="AB68" s="150"/>
      <c r="AC68" s="150"/>
      <c r="AD68" s="150"/>
      <c r="AE68" s="150"/>
      <c r="AF68" s="150"/>
      <c r="AG68" s="150" t="s">
        <v>135</v>
      </c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</row>
    <row r="69" spans="1:60" ht="22.5" outlineLevel="1" x14ac:dyDescent="0.2">
      <c r="A69" s="157"/>
      <c r="B69" s="158"/>
      <c r="C69" s="253" t="s">
        <v>194</v>
      </c>
      <c r="D69" s="254"/>
      <c r="E69" s="254"/>
      <c r="F69" s="254"/>
      <c r="G69" s="254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0"/>
      <c r="Z69" s="150"/>
      <c r="AA69" s="150"/>
      <c r="AB69" s="150"/>
      <c r="AC69" s="150"/>
      <c r="AD69" s="150"/>
      <c r="AE69" s="150"/>
      <c r="AF69" s="150"/>
      <c r="AG69" s="150" t="s">
        <v>137</v>
      </c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76" t="str">
        <f>C69</f>
        <v>bez odstupu, po hrubém vybourání otvorů v jakémkoliv zdivu cihelném, včetně pomocného lešení o výšce podlahy do 1900 mm a pro zatížení do 1,5 kPa  (150 kg/m2),</v>
      </c>
      <c r="BB69" s="150"/>
      <c r="BC69" s="150"/>
      <c r="BD69" s="150"/>
      <c r="BE69" s="150"/>
      <c r="BF69" s="150"/>
      <c r="BG69" s="150"/>
      <c r="BH69" s="150"/>
    </row>
    <row r="70" spans="1:60" outlineLevel="1" x14ac:dyDescent="0.2">
      <c r="A70" s="157"/>
      <c r="B70" s="158"/>
      <c r="C70" s="187" t="s">
        <v>195</v>
      </c>
      <c r="D70" s="160"/>
      <c r="E70" s="161">
        <v>3.75</v>
      </c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0"/>
      <c r="Z70" s="150"/>
      <c r="AA70" s="150"/>
      <c r="AB70" s="150"/>
      <c r="AC70" s="150"/>
      <c r="AD70" s="150"/>
      <c r="AE70" s="150"/>
      <c r="AF70" s="150"/>
      <c r="AG70" s="150" t="s">
        <v>139</v>
      </c>
      <c r="AH70" s="150">
        <v>0</v>
      </c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</row>
    <row r="71" spans="1:60" x14ac:dyDescent="0.2">
      <c r="A71" s="163" t="s">
        <v>127</v>
      </c>
      <c r="B71" s="164" t="s">
        <v>74</v>
      </c>
      <c r="C71" s="185" t="s">
        <v>75</v>
      </c>
      <c r="D71" s="165"/>
      <c r="E71" s="166"/>
      <c r="F71" s="167"/>
      <c r="G71" s="167">
        <f>SUMIF(AG72:AG81,"&lt;&gt;NOR",G72:G81)</f>
        <v>0</v>
      </c>
      <c r="H71" s="167"/>
      <c r="I71" s="167">
        <f>SUM(I72:I81)</f>
        <v>0</v>
      </c>
      <c r="J71" s="167"/>
      <c r="K71" s="167">
        <f>SUM(K72:K81)</f>
        <v>0</v>
      </c>
      <c r="L71" s="167"/>
      <c r="M71" s="167">
        <f>SUM(M72:M81)</f>
        <v>0</v>
      </c>
      <c r="N71" s="167"/>
      <c r="O71" s="167">
        <f>SUM(O72:O81)</f>
        <v>0</v>
      </c>
      <c r="P71" s="167"/>
      <c r="Q71" s="167">
        <f>SUM(Q72:Q81)</f>
        <v>13</v>
      </c>
      <c r="R71" s="167"/>
      <c r="S71" s="167"/>
      <c r="T71" s="168"/>
      <c r="U71" s="162"/>
      <c r="V71" s="162">
        <f>SUM(V72:V81)</f>
        <v>58</v>
      </c>
      <c r="W71" s="162"/>
      <c r="X71" s="162"/>
      <c r="AG71" t="s">
        <v>128</v>
      </c>
    </row>
    <row r="72" spans="1:60" ht="33.75" outlineLevel="1" x14ac:dyDescent="0.2">
      <c r="A72" s="169">
        <v>15</v>
      </c>
      <c r="B72" s="170" t="s">
        <v>196</v>
      </c>
      <c r="C72" s="186" t="s">
        <v>197</v>
      </c>
      <c r="D72" s="171" t="s">
        <v>198</v>
      </c>
      <c r="E72" s="172">
        <v>7.6</v>
      </c>
      <c r="F72" s="173"/>
      <c r="G72" s="174">
        <f>ROUND(E72*F72,2)</f>
        <v>0</v>
      </c>
      <c r="H72" s="173"/>
      <c r="I72" s="174">
        <f>ROUND(E72*H72,2)</f>
        <v>0</v>
      </c>
      <c r="J72" s="173"/>
      <c r="K72" s="174">
        <f>ROUND(E72*J72,2)</f>
        <v>0</v>
      </c>
      <c r="L72" s="174">
        <v>21</v>
      </c>
      <c r="M72" s="174">
        <f>G72*(1+L72/100)</f>
        <v>0</v>
      </c>
      <c r="N72" s="174">
        <v>0</v>
      </c>
      <c r="O72" s="174">
        <f>ROUND(E72*N72,2)</f>
        <v>0</v>
      </c>
      <c r="P72" s="174">
        <v>4.2000000000000003E-2</v>
      </c>
      <c r="Q72" s="174">
        <f>ROUND(E72*P72,2)</f>
        <v>0.32</v>
      </c>
      <c r="R72" s="174" t="s">
        <v>189</v>
      </c>
      <c r="S72" s="174" t="s">
        <v>133</v>
      </c>
      <c r="T72" s="175" t="s">
        <v>133</v>
      </c>
      <c r="U72" s="159">
        <v>0.71499999999999997</v>
      </c>
      <c r="V72" s="159">
        <f>ROUND(E72*U72,2)</f>
        <v>5.43</v>
      </c>
      <c r="W72" s="159"/>
      <c r="X72" s="159" t="s">
        <v>134</v>
      </c>
      <c r="Y72" s="150"/>
      <c r="Z72" s="150"/>
      <c r="AA72" s="150"/>
      <c r="AB72" s="150"/>
      <c r="AC72" s="150"/>
      <c r="AD72" s="150"/>
      <c r="AE72" s="150"/>
      <c r="AF72" s="150"/>
      <c r="AG72" s="150" t="s">
        <v>135</v>
      </c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</row>
    <row r="73" spans="1:60" outlineLevel="1" x14ac:dyDescent="0.2">
      <c r="A73" s="157"/>
      <c r="B73" s="158"/>
      <c r="C73" s="187" t="s">
        <v>199</v>
      </c>
      <c r="D73" s="160"/>
      <c r="E73" s="161">
        <v>7.6</v>
      </c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0"/>
      <c r="Z73" s="150"/>
      <c r="AA73" s="150"/>
      <c r="AB73" s="150"/>
      <c r="AC73" s="150"/>
      <c r="AD73" s="150"/>
      <c r="AE73" s="150"/>
      <c r="AF73" s="150"/>
      <c r="AG73" s="150" t="s">
        <v>139</v>
      </c>
      <c r="AH73" s="150">
        <v>0</v>
      </c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</row>
    <row r="74" spans="1:60" outlineLevel="1" x14ac:dyDescent="0.2">
      <c r="A74" s="169">
        <v>16</v>
      </c>
      <c r="B74" s="170" t="s">
        <v>200</v>
      </c>
      <c r="C74" s="186" t="s">
        <v>201</v>
      </c>
      <c r="D74" s="171" t="s">
        <v>142</v>
      </c>
      <c r="E74" s="172">
        <v>132.15</v>
      </c>
      <c r="F74" s="173"/>
      <c r="G74" s="174">
        <f>ROUND(E74*F74,2)</f>
        <v>0</v>
      </c>
      <c r="H74" s="173"/>
      <c r="I74" s="174">
        <f>ROUND(E74*H74,2)</f>
        <v>0</v>
      </c>
      <c r="J74" s="173"/>
      <c r="K74" s="174">
        <f>ROUND(E74*J74,2)</f>
        <v>0</v>
      </c>
      <c r="L74" s="174">
        <v>21</v>
      </c>
      <c r="M74" s="174">
        <f>G74*(1+L74/100)</f>
        <v>0</v>
      </c>
      <c r="N74" s="174">
        <v>0</v>
      </c>
      <c r="O74" s="174">
        <f>ROUND(E74*N74,2)</f>
        <v>0</v>
      </c>
      <c r="P74" s="174">
        <v>2.546E-2</v>
      </c>
      <c r="Q74" s="174">
        <f>ROUND(E74*P74,2)</f>
        <v>3.36</v>
      </c>
      <c r="R74" s="174" t="s">
        <v>189</v>
      </c>
      <c r="S74" s="174" t="s">
        <v>133</v>
      </c>
      <c r="T74" s="175" t="s">
        <v>133</v>
      </c>
      <c r="U74" s="159">
        <v>0.13300000000000001</v>
      </c>
      <c r="V74" s="159">
        <f>ROUND(E74*U74,2)</f>
        <v>17.579999999999998</v>
      </c>
      <c r="W74" s="159"/>
      <c r="X74" s="159" t="s">
        <v>134</v>
      </c>
      <c r="Y74" s="150"/>
      <c r="Z74" s="150"/>
      <c r="AA74" s="150"/>
      <c r="AB74" s="150"/>
      <c r="AC74" s="150"/>
      <c r="AD74" s="150"/>
      <c r="AE74" s="150"/>
      <c r="AF74" s="150"/>
      <c r="AG74" s="150" t="s">
        <v>135</v>
      </c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</row>
    <row r="75" spans="1:60" outlineLevel="1" x14ac:dyDescent="0.2">
      <c r="A75" s="157"/>
      <c r="B75" s="158"/>
      <c r="C75" s="187" t="s">
        <v>151</v>
      </c>
      <c r="D75" s="160"/>
      <c r="E75" s="161">
        <v>42.79</v>
      </c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0"/>
      <c r="Z75" s="150"/>
      <c r="AA75" s="150"/>
      <c r="AB75" s="150"/>
      <c r="AC75" s="150"/>
      <c r="AD75" s="150"/>
      <c r="AE75" s="150"/>
      <c r="AF75" s="150"/>
      <c r="AG75" s="150" t="s">
        <v>139</v>
      </c>
      <c r="AH75" s="150">
        <v>0</v>
      </c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</row>
    <row r="76" spans="1:60" outlineLevel="1" x14ac:dyDescent="0.2">
      <c r="A76" s="157"/>
      <c r="B76" s="158"/>
      <c r="C76" s="187" t="s">
        <v>152</v>
      </c>
      <c r="D76" s="160"/>
      <c r="E76" s="161">
        <v>46.54</v>
      </c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0"/>
      <c r="Z76" s="150"/>
      <c r="AA76" s="150"/>
      <c r="AB76" s="150"/>
      <c r="AC76" s="150"/>
      <c r="AD76" s="150"/>
      <c r="AE76" s="150"/>
      <c r="AF76" s="150"/>
      <c r="AG76" s="150" t="s">
        <v>139</v>
      </c>
      <c r="AH76" s="150">
        <v>0</v>
      </c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</row>
    <row r="77" spans="1:60" outlineLevel="1" x14ac:dyDescent="0.2">
      <c r="A77" s="157"/>
      <c r="B77" s="158"/>
      <c r="C77" s="187" t="s">
        <v>153</v>
      </c>
      <c r="D77" s="160"/>
      <c r="E77" s="161">
        <v>42.82</v>
      </c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0"/>
      <c r="Z77" s="150"/>
      <c r="AA77" s="150"/>
      <c r="AB77" s="150"/>
      <c r="AC77" s="150"/>
      <c r="AD77" s="150"/>
      <c r="AE77" s="150"/>
      <c r="AF77" s="150"/>
      <c r="AG77" s="150" t="s">
        <v>139</v>
      </c>
      <c r="AH77" s="150">
        <v>0</v>
      </c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</row>
    <row r="78" spans="1:60" outlineLevel="1" x14ac:dyDescent="0.2">
      <c r="A78" s="169">
        <v>17</v>
      </c>
      <c r="B78" s="170" t="s">
        <v>202</v>
      </c>
      <c r="C78" s="186" t="s">
        <v>203</v>
      </c>
      <c r="D78" s="171" t="s">
        <v>142</v>
      </c>
      <c r="E78" s="172">
        <v>333.25288</v>
      </c>
      <c r="F78" s="173"/>
      <c r="G78" s="174">
        <f>ROUND(E78*F78,2)</f>
        <v>0</v>
      </c>
      <c r="H78" s="173"/>
      <c r="I78" s="174">
        <f>ROUND(E78*H78,2)</f>
        <v>0</v>
      </c>
      <c r="J78" s="173"/>
      <c r="K78" s="174">
        <f>ROUND(E78*J78,2)</f>
        <v>0</v>
      </c>
      <c r="L78" s="174">
        <v>21</v>
      </c>
      <c r="M78" s="174">
        <f>G78*(1+L78/100)</f>
        <v>0</v>
      </c>
      <c r="N78" s="174">
        <v>0</v>
      </c>
      <c r="O78" s="174">
        <f>ROUND(E78*N78,2)</f>
        <v>0</v>
      </c>
      <c r="P78" s="174">
        <v>2.7980000000000001E-2</v>
      </c>
      <c r="Q78" s="174">
        <f>ROUND(E78*P78,2)</f>
        <v>9.32</v>
      </c>
      <c r="R78" s="174" t="s">
        <v>189</v>
      </c>
      <c r="S78" s="174" t="s">
        <v>133</v>
      </c>
      <c r="T78" s="175" t="s">
        <v>133</v>
      </c>
      <c r="U78" s="159">
        <v>0.105</v>
      </c>
      <c r="V78" s="159">
        <f>ROUND(E78*U78,2)</f>
        <v>34.99</v>
      </c>
      <c r="W78" s="159"/>
      <c r="X78" s="159" t="s">
        <v>134</v>
      </c>
      <c r="Y78" s="150"/>
      <c r="Z78" s="150"/>
      <c r="AA78" s="150"/>
      <c r="AB78" s="150"/>
      <c r="AC78" s="150"/>
      <c r="AD78" s="150"/>
      <c r="AE78" s="150"/>
      <c r="AF78" s="150"/>
      <c r="AG78" s="150" t="s">
        <v>135</v>
      </c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</row>
    <row r="79" spans="1:60" outlineLevel="1" x14ac:dyDescent="0.2">
      <c r="A79" s="157"/>
      <c r="B79" s="158"/>
      <c r="C79" s="187" t="s">
        <v>158</v>
      </c>
      <c r="D79" s="160"/>
      <c r="E79" s="161">
        <v>110.50836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0"/>
      <c r="Z79" s="150"/>
      <c r="AA79" s="150"/>
      <c r="AB79" s="150"/>
      <c r="AC79" s="150"/>
      <c r="AD79" s="150"/>
      <c r="AE79" s="150"/>
      <c r="AF79" s="150"/>
      <c r="AG79" s="150" t="s">
        <v>139</v>
      </c>
      <c r="AH79" s="150">
        <v>0</v>
      </c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</row>
    <row r="80" spans="1:60" ht="22.5" outlineLevel="1" x14ac:dyDescent="0.2">
      <c r="A80" s="157"/>
      <c r="B80" s="158"/>
      <c r="C80" s="187" t="s">
        <v>159</v>
      </c>
      <c r="D80" s="160"/>
      <c r="E80" s="161">
        <v>112.0226</v>
      </c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0"/>
      <c r="Z80" s="150"/>
      <c r="AA80" s="150"/>
      <c r="AB80" s="150"/>
      <c r="AC80" s="150"/>
      <c r="AD80" s="150"/>
      <c r="AE80" s="150"/>
      <c r="AF80" s="150"/>
      <c r="AG80" s="150" t="s">
        <v>139</v>
      </c>
      <c r="AH80" s="150">
        <v>0</v>
      </c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</row>
    <row r="81" spans="1:60" outlineLevel="1" x14ac:dyDescent="0.2">
      <c r="A81" s="157"/>
      <c r="B81" s="158"/>
      <c r="C81" s="187" t="s">
        <v>160</v>
      </c>
      <c r="D81" s="160"/>
      <c r="E81" s="161">
        <v>110.72192</v>
      </c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0"/>
      <c r="Z81" s="150"/>
      <c r="AA81" s="150"/>
      <c r="AB81" s="150"/>
      <c r="AC81" s="150"/>
      <c r="AD81" s="150"/>
      <c r="AE81" s="150"/>
      <c r="AF81" s="150"/>
      <c r="AG81" s="150" t="s">
        <v>139</v>
      </c>
      <c r="AH81" s="150">
        <v>0</v>
      </c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</row>
    <row r="82" spans="1:60" x14ac:dyDescent="0.2">
      <c r="A82" s="163" t="s">
        <v>127</v>
      </c>
      <c r="B82" s="164" t="s">
        <v>76</v>
      </c>
      <c r="C82" s="185" t="s">
        <v>77</v>
      </c>
      <c r="D82" s="165"/>
      <c r="E82" s="166"/>
      <c r="F82" s="167"/>
      <c r="G82" s="167">
        <f>SUMIF(AG83:AG84,"&lt;&gt;NOR",G83:G84)</f>
        <v>0</v>
      </c>
      <c r="H82" s="167"/>
      <c r="I82" s="167">
        <f>SUM(I83:I84)</f>
        <v>0</v>
      </c>
      <c r="J82" s="167"/>
      <c r="K82" s="167">
        <f>SUM(K83:K84)</f>
        <v>0</v>
      </c>
      <c r="L82" s="167"/>
      <c r="M82" s="167">
        <f>SUM(M83:M84)</f>
        <v>0</v>
      </c>
      <c r="N82" s="167"/>
      <c r="O82" s="167">
        <f>SUM(O83:O84)</f>
        <v>0</v>
      </c>
      <c r="P82" s="167"/>
      <c r="Q82" s="167">
        <f>SUM(Q83:Q84)</f>
        <v>0</v>
      </c>
      <c r="R82" s="167"/>
      <c r="S82" s="167"/>
      <c r="T82" s="168"/>
      <c r="U82" s="162"/>
      <c r="V82" s="162">
        <f>SUM(V83:V84)</f>
        <v>7.65</v>
      </c>
      <c r="W82" s="162"/>
      <c r="X82" s="162"/>
      <c r="AG82" t="s">
        <v>128</v>
      </c>
    </row>
    <row r="83" spans="1:60" ht="33.75" outlineLevel="1" x14ac:dyDescent="0.2">
      <c r="A83" s="169">
        <v>18</v>
      </c>
      <c r="B83" s="170" t="s">
        <v>204</v>
      </c>
      <c r="C83" s="186" t="s">
        <v>205</v>
      </c>
      <c r="D83" s="171" t="s">
        <v>131</v>
      </c>
      <c r="E83" s="172">
        <v>3.6411899999999999</v>
      </c>
      <c r="F83" s="173"/>
      <c r="G83" s="174">
        <f>ROUND(E83*F83,2)</f>
        <v>0</v>
      </c>
      <c r="H83" s="173"/>
      <c r="I83" s="174">
        <f>ROUND(E83*H83,2)</f>
        <v>0</v>
      </c>
      <c r="J83" s="173"/>
      <c r="K83" s="174">
        <f>ROUND(E83*J83,2)</f>
        <v>0</v>
      </c>
      <c r="L83" s="174">
        <v>21</v>
      </c>
      <c r="M83" s="174">
        <f>G83*(1+L83/100)</f>
        <v>0</v>
      </c>
      <c r="N83" s="174">
        <v>0</v>
      </c>
      <c r="O83" s="174">
        <f>ROUND(E83*N83,2)</f>
        <v>0</v>
      </c>
      <c r="P83" s="174">
        <v>0</v>
      </c>
      <c r="Q83" s="174">
        <f>ROUND(E83*P83,2)</f>
        <v>0</v>
      </c>
      <c r="R83" s="174" t="s">
        <v>132</v>
      </c>
      <c r="S83" s="174" t="s">
        <v>133</v>
      </c>
      <c r="T83" s="175" t="s">
        <v>133</v>
      </c>
      <c r="U83" s="159">
        <v>2.1</v>
      </c>
      <c r="V83" s="159">
        <f>ROUND(E83*U83,2)</f>
        <v>7.65</v>
      </c>
      <c r="W83" s="159"/>
      <c r="X83" s="159" t="s">
        <v>206</v>
      </c>
      <c r="Y83" s="150"/>
      <c r="Z83" s="150"/>
      <c r="AA83" s="150"/>
      <c r="AB83" s="150"/>
      <c r="AC83" s="150"/>
      <c r="AD83" s="150"/>
      <c r="AE83" s="150"/>
      <c r="AF83" s="150"/>
      <c r="AG83" s="150" t="s">
        <v>207</v>
      </c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</row>
    <row r="84" spans="1:60" outlineLevel="1" x14ac:dyDescent="0.2">
      <c r="A84" s="157"/>
      <c r="B84" s="158"/>
      <c r="C84" s="253" t="s">
        <v>208</v>
      </c>
      <c r="D84" s="254"/>
      <c r="E84" s="254"/>
      <c r="F84" s="254"/>
      <c r="G84" s="254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0"/>
      <c r="Z84" s="150"/>
      <c r="AA84" s="150"/>
      <c r="AB84" s="150"/>
      <c r="AC84" s="150"/>
      <c r="AD84" s="150"/>
      <c r="AE84" s="150"/>
      <c r="AF84" s="150"/>
      <c r="AG84" s="150" t="s">
        <v>137</v>
      </c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</row>
    <row r="85" spans="1:60" x14ac:dyDescent="0.2">
      <c r="A85" s="163" t="s">
        <v>127</v>
      </c>
      <c r="B85" s="164" t="s">
        <v>78</v>
      </c>
      <c r="C85" s="185" t="s">
        <v>79</v>
      </c>
      <c r="D85" s="165"/>
      <c r="E85" s="166"/>
      <c r="F85" s="167"/>
      <c r="G85" s="167">
        <f>SUMIF(AG86:AG86,"&lt;&gt;NOR",G86:G86)</f>
        <v>0</v>
      </c>
      <c r="H85" s="167"/>
      <c r="I85" s="167">
        <f>SUM(I86:I86)</f>
        <v>0</v>
      </c>
      <c r="J85" s="167"/>
      <c r="K85" s="167">
        <f>SUM(K86:K86)</f>
        <v>0</v>
      </c>
      <c r="L85" s="167"/>
      <c r="M85" s="167">
        <f>SUM(M86:M86)</f>
        <v>0</v>
      </c>
      <c r="N85" s="167"/>
      <c r="O85" s="167">
        <f>SUM(O86:O86)</f>
        <v>0</v>
      </c>
      <c r="P85" s="167"/>
      <c r="Q85" s="167">
        <f>SUM(Q86:Q86)</f>
        <v>0</v>
      </c>
      <c r="R85" s="167"/>
      <c r="S85" s="167"/>
      <c r="T85" s="168"/>
      <c r="U85" s="162"/>
      <c r="V85" s="162">
        <f>SUM(V86:V86)</f>
        <v>0</v>
      </c>
      <c r="W85" s="162"/>
      <c r="X85" s="162"/>
      <c r="AG85" t="s">
        <v>128</v>
      </c>
    </row>
    <row r="86" spans="1:60" outlineLevel="1" x14ac:dyDescent="0.2">
      <c r="A86" s="177">
        <v>19</v>
      </c>
      <c r="B86" s="178" t="s">
        <v>209</v>
      </c>
      <c r="C86" s="188" t="s">
        <v>210</v>
      </c>
      <c r="D86" s="179" t="s">
        <v>211</v>
      </c>
      <c r="E86" s="180">
        <v>1</v>
      </c>
      <c r="F86" s="181"/>
      <c r="G86" s="182">
        <f>ROUND(E86*F86,2)</f>
        <v>0</v>
      </c>
      <c r="H86" s="181"/>
      <c r="I86" s="182">
        <f>ROUND(E86*H86,2)</f>
        <v>0</v>
      </c>
      <c r="J86" s="181"/>
      <c r="K86" s="182">
        <f>ROUND(E86*J86,2)</f>
        <v>0</v>
      </c>
      <c r="L86" s="182">
        <v>21</v>
      </c>
      <c r="M86" s="182">
        <f>G86*(1+L86/100)</f>
        <v>0</v>
      </c>
      <c r="N86" s="182">
        <v>0</v>
      </c>
      <c r="O86" s="182">
        <f>ROUND(E86*N86,2)</f>
        <v>0</v>
      </c>
      <c r="P86" s="182">
        <v>0</v>
      </c>
      <c r="Q86" s="182">
        <f>ROUND(E86*P86,2)</f>
        <v>0</v>
      </c>
      <c r="R86" s="182"/>
      <c r="S86" s="182" t="s">
        <v>212</v>
      </c>
      <c r="T86" s="183" t="s">
        <v>213</v>
      </c>
      <c r="U86" s="159">
        <v>0</v>
      </c>
      <c r="V86" s="159">
        <f>ROUND(E86*U86,2)</f>
        <v>0</v>
      </c>
      <c r="W86" s="159"/>
      <c r="X86" s="159" t="s">
        <v>134</v>
      </c>
      <c r="Y86" s="150"/>
      <c r="Z86" s="150"/>
      <c r="AA86" s="150"/>
      <c r="AB86" s="150"/>
      <c r="AC86" s="150"/>
      <c r="AD86" s="150"/>
      <c r="AE86" s="150"/>
      <c r="AF86" s="150"/>
      <c r="AG86" s="150" t="s">
        <v>135</v>
      </c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</row>
    <row r="87" spans="1:60" x14ac:dyDescent="0.2">
      <c r="A87" s="163" t="s">
        <v>127</v>
      </c>
      <c r="B87" s="164" t="s">
        <v>80</v>
      </c>
      <c r="C87" s="185" t="s">
        <v>81</v>
      </c>
      <c r="D87" s="165"/>
      <c r="E87" s="166"/>
      <c r="F87" s="167"/>
      <c r="G87" s="167">
        <f>SUMIF(AG88:AG89,"&lt;&gt;NOR",G88:G89)</f>
        <v>0</v>
      </c>
      <c r="H87" s="167"/>
      <c r="I87" s="167">
        <f>SUM(I88:I89)</f>
        <v>0</v>
      </c>
      <c r="J87" s="167"/>
      <c r="K87" s="167">
        <f>SUM(K88:K89)</f>
        <v>0</v>
      </c>
      <c r="L87" s="167"/>
      <c r="M87" s="167">
        <f>SUM(M88:M89)</f>
        <v>0</v>
      </c>
      <c r="N87" s="167"/>
      <c r="O87" s="167">
        <f>SUM(O88:O89)</f>
        <v>0</v>
      </c>
      <c r="P87" s="167"/>
      <c r="Q87" s="167">
        <f>SUM(Q88:Q89)</f>
        <v>0</v>
      </c>
      <c r="R87" s="167"/>
      <c r="S87" s="167"/>
      <c r="T87" s="168"/>
      <c r="U87" s="162"/>
      <c r="V87" s="162">
        <f>SUM(V88:V89)</f>
        <v>1.99</v>
      </c>
      <c r="W87" s="162"/>
      <c r="X87" s="162"/>
      <c r="AG87" t="s">
        <v>128</v>
      </c>
    </row>
    <row r="88" spans="1:60" ht="22.5" outlineLevel="1" x14ac:dyDescent="0.2">
      <c r="A88" s="177">
        <v>20</v>
      </c>
      <c r="B88" s="178" t="s">
        <v>214</v>
      </c>
      <c r="C88" s="188" t="s">
        <v>215</v>
      </c>
      <c r="D88" s="179" t="s">
        <v>216</v>
      </c>
      <c r="E88" s="180">
        <v>8</v>
      </c>
      <c r="F88" s="181"/>
      <c r="G88" s="182">
        <f>ROUND(E88*F88,2)</f>
        <v>0</v>
      </c>
      <c r="H88" s="181"/>
      <c r="I88" s="182">
        <f>ROUND(E88*H88,2)</f>
        <v>0</v>
      </c>
      <c r="J88" s="181"/>
      <c r="K88" s="182">
        <f>ROUND(E88*J88,2)</f>
        <v>0</v>
      </c>
      <c r="L88" s="182">
        <v>21</v>
      </c>
      <c r="M88" s="182">
        <f>G88*(1+L88/100)</f>
        <v>0</v>
      </c>
      <c r="N88" s="182">
        <v>3.4000000000000002E-4</v>
      </c>
      <c r="O88" s="182">
        <f>ROUND(E88*N88,2)</f>
        <v>0</v>
      </c>
      <c r="P88" s="182">
        <v>0</v>
      </c>
      <c r="Q88" s="182">
        <f>ROUND(E88*P88,2)</f>
        <v>0</v>
      </c>
      <c r="R88" s="182" t="s">
        <v>217</v>
      </c>
      <c r="S88" s="182" t="s">
        <v>133</v>
      </c>
      <c r="T88" s="183" t="s">
        <v>133</v>
      </c>
      <c r="U88" s="159">
        <v>0.247</v>
      </c>
      <c r="V88" s="159">
        <f>ROUND(E88*U88,2)</f>
        <v>1.98</v>
      </c>
      <c r="W88" s="159"/>
      <c r="X88" s="159" t="s">
        <v>134</v>
      </c>
      <c r="Y88" s="150"/>
      <c r="Z88" s="150"/>
      <c r="AA88" s="150"/>
      <c r="AB88" s="150"/>
      <c r="AC88" s="150"/>
      <c r="AD88" s="150"/>
      <c r="AE88" s="150"/>
      <c r="AF88" s="150"/>
      <c r="AG88" s="150" t="s">
        <v>135</v>
      </c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</row>
    <row r="89" spans="1:60" outlineLevel="1" x14ac:dyDescent="0.2">
      <c r="A89" s="177">
        <v>21</v>
      </c>
      <c r="B89" s="178" t="s">
        <v>218</v>
      </c>
      <c r="C89" s="188" t="s">
        <v>219</v>
      </c>
      <c r="D89" s="179" t="s">
        <v>131</v>
      </c>
      <c r="E89" s="180">
        <v>2.7200000000000002E-3</v>
      </c>
      <c r="F89" s="181"/>
      <c r="G89" s="182">
        <f>ROUND(E89*F89,2)</f>
        <v>0</v>
      </c>
      <c r="H89" s="181"/>
      <c r="I89" s="182">
        <f>ROUND(E89*H89,2)</f>
        <v>0</v>
      </c>
      <c r="J89" s="181"/>
      <c r="K89" s="182">
        <f>ROUND(E89*J89,2)</f>
        <v>0</v>
      </c>
      <c r="L89" s="182">
        <v>21</v>
      </c>
      <c r="M89" s="182">
        <f>G89*(1+L89/100)</f>
        <v>0</v>
      </c>
      <c r="N89" s="182">
        <v>0</v>
      </c>
      <c r="O89" s="182">
        <f>ROUND(E89*N89,2)</f>
        <v>0</v>
      </c>
      <c r="P89" s="182">
        <v>0</v>
      </c>
      <c r="Q89" s="182">
        <f>ROUND(E89*P89,2)</f>
        <v>0</v>
      </c>
      <c r="R89" s="182" t="s">
        <v>217</v>
      </c>
      <c r="S89" s="182" t="s">
        <v>133</v>
      </c>
      <c r="T89" s="183" t="s">
        <v>133</v>
      </c>
      <c r="U89" s="159">
        <v>2.5750000000000002</v>
      </c>
      <c r="V89" s="159">
        <f>ROUND(E89*U89,2)</f>
        <v>0.01</v>
      </c>
      <c r="W89" s="159"/>
      <c r="X89" s="159" t="s">
        <v>206</v>
      </c>
      <c r="Y89" s="150"/>
      <c r="Z89" s="150"/>
      <c r="AA89" s="150"/>
      <c r="AB89" s="150"/>
      <c r="AC89" s="150"/>
      <c r="AD89" s="150"/>
      <c r="AE89" s="150"/>
      <c r="AF89" s="150"/>
      <c r="AG89" s="150" t="s">
        <v>207</v>
      </c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</row>
    <row r="90" spans="1:60" x14ac:dyDescent="0.2">
      <c r="A90" s="163" t="s">
        <v>127</v>
      </c>
      <c r="B90" s="164" t="s">
        <v>82</v>
      </c>
      <c r="C90" s="185" t="s">
        <v>83</v>
      </c>
      <c r="D90" s="165"/>
      <c r="E90" s="166"/>
      <c r="F90" s="167"/>
      <c r="G90" s="167">
        <f>SUMIF(AG91:AG98,"&lt;&gt;NOR",G91:G98)</f>
        <v>0</v>
      </c>
      <c r="H90" s="167"/>
      <c r="I90" s="167">
        <f>SUM(I91:I98)</f>
        <v>0</v>
      </c>
      <c r="J90" s="167"/>
      <c r="K90" s="167">
        <f>SUM(K91:K98)</f>
        <v>0</v>
      </c>
      <c r="L90" s="167"/>
      <c r="M90" s="167">
        <f>SUM(M91:M98)</f>
        <v>0</v>
      </c>
      <c r="N90" s="167"/>
      <c r="O90" s="167">
        <f>SUM(O91:O98)</f>
        <v>0.34</v>
      </c>
      <c r="P90" s="167"/>
      <c r="Q90" s="167">
        <f>SUM(Q91:Q98)</f>
        <v>0.2</v>
      </c>
      <c r="R90" s="167"/>
      <c r="S90" s="167"/>
      <c r="T90" s="168"/>
      <c r="U90" s="162"/>
      <c r="V90" s="162">
        <f>SUM(V91:V98)</f>
        <v>11.66</v>
      </c>
      <c r="W90" s="162"/>
      <c r="X90" s="162"/>
      <c r="AG90" t="s">
        <v>128</v>
      </c>
    </row>
    <row r="91" spans="1:60" ht="33.75" outlineLevel="1" x14ac:dyDescent="0.2">
      <c r="A91" s="177">
        <v>22</v>
      </c>
      <c r="B91" s="178" t="s">
        <v>220</v>
      </c>
      <c r="C91" s="188" t="s">
        <v>221</v>
      </c>
      <c r="D91" s="179" t="s">
        <v>216</v>
      </c>
      <c r="E91" s="180">
        <v>8</v>
      </c>
      <c r="F91" s="181"/>
      <c r="G91" s="182">
        <f>ROUND(E91*F91,2)</f>
        <v>0</v>
      </c>
      <c r="H91" s="181"/>
      <c r="I91" s="182">
        <f>ROUND(E91*H91,2)</f>
        <v>0</v>
      </c>
      <c r="J91" s="181"/>
      <c r="K91" s="182">
        <f>ROUND(E91*J91,2)</f>
        <v>0</v>
      </c>
      <c r="L91" s="182">
        <v>21</v>
      </c>
      <c r="M91" s="182">
        <f>G91*(1+L91/100)</f>
        <v>0</v>
      </c>
      <c r="N91" s="182">
        <v>4.224E-2</v>
      </c>
      <c r="O91" s="182">
        <f>ROUND(E91*N91,2)</f>
        <v>0.34</v>
      </c>
      <c r="P91" s="182">
        <v>0</v>
      </c>
      <c r="Q91" s="182">
        <f>ROUND(E91*P91,2)</f>
        <v>0</v>
      </c>
      <c r="R91" s="182" t="s">
        <v>217</v>
      </c>
      <c r="S91" s="182" t="s">
        <v>133</v>
      </c>
      <c r="T91" s="183" t="s">
        <v>133</v>
      </c>
      <c r="U91" s="159">
        <v>1</v>
      </c>
      <c r="V91" s="159">
        <f>ROUND(E91*U91,2)</f>
        <v>8</v>
      </c>
      <c r="W91" s="159"/>
      <c r="X91" s="159" t="s">
        <v>134</v>
      </c>
      <c r="Y91" s="150"/>
      <c r="Z91" s="150"/>
      <c r="AA91" s="150"/>
      <c r="AB91" s="150"/>
      <c r="AC91" s="150"/>
      <c r="AD91" s="150"/>
      <c r="AE91" s="150"/>
      <c r="AF91" s="150"/>
      <c r="AG91" s="150" t="s">
        <v>135</v>
      </c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</row>
    <row r="92" spans="1:60" outlineLevel="1" x14ac:dyDescent="0.2">
      <c r="A92" s="177">
        <v>23</v>
      </c>
      <c r="B92" s="178" t="s">
        <v>222</v>
      </c>
      <c r="C92" s="188" t="s">
        <v>223</v>
      </c>
      <c r="D92" s="179" t="s">
        <v>216</v>
      </c>
      <c r="E92" s="180">
        <v>8</v>
      </c>
      <c r="F92" s="181"/>
      <c r="G92" s="182">
        <f>ROUND(E92*F92,2)</f>
        <v>0</v>
      </c>
      <c r="H92" s="181"/>
      <c r="I92" s="182">
        <f>ROUND(E92*H92,2)</f>
        <v>0</v>
      </c>
      <c r="J92" s="181"/>
      <c r="K92" s="182">
        <f>ROUND(E92*J92,2)</f>
        <v>0</v>
      </c>
      <c r="L92" s="182">
        <v>21</v>
      </c>
      <c r="M92" s="182">
        <f>G92*(1+L92/100)</f>
        <v>0</v>
      </c>
      <c r="N92" s="182">
        <v>8.0000000000000007E-5</v>
      </c>
      <c r="O92" s="182">
        <f>ROUND(E92*N92,2)</f>
        <v>0</v>
      </c>
      <c r="P92" s="182">
        <v>2.4930000000000001E-2</v>
      </c>
      <c r="Q92" s="182">
        <f>ROUND(E92*P92,2)</f>
        <v>0.2</v>
      </c>
      <c r="R92" s="182" t="s">
        <v>217</v>
      </c>
      <c r="S92" s="182" t="s">
        <v>133</v>
      </c>
      <c r="T92" s="183" t="s">
        <v>133</v>
      </c>
      <c r="U92" s="159">
        <v>0.26800000000000002</v>
      </c>
      <c r="V92" s="159">
        <f>ROUND(E92*U92,2)</f>
        <v>2.14</v>
      </c>
      <c r="W92" s="159"/>
      <c r="X92" s="159" t="s">
        <v>134</v>
      </c>
      <c r="Y92" s="150"/>
      <c r="Z92" s="150"/>
      <c r="AA92" s="150"/>
      <c r="AB92" s="150"/>
      <c r="AC92" s="150"/>
      <c r="AD92" s="150"/>
      <c r="AE92" s="150"/>
      <c r="AF92" s="150"/>
      <c r="AG92" s="150" t="s">
        <v>135</v>
      </c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</row>
    <row r="93" spans="1:60" ht="33.75" outlineLevel="1" x14ac:dyDescent="0.2">
      <c r="A93" s="169">
        <v>24</v>
      </c>
      <c r="B93" s="170" t="s">
        <v>224</v>
      </c>
      <c r="C93" s="186" t="s">
        <v>225</v>
      </c>
      <c r="D93" s="171" t="s">
        <v>142</v>
      </c>
      <c r="E93" s="172">
        <v>5.76</v>
      </c>
      <c r="F93" s="173"/>
      <c r="G93" s="174">
        <f>ROUND(E93*F93,2)</f>
        <v>0</v>
      </c>
      <c r="H93" s="173"/>
      <c r="I93" s="174">
        <f>ROUND(E93*H93,2)</f>
        <v>0</v>
      </c>
      <c r="J93" s="173"/>
      <c r="K93" s="174">
        <f>ROUND(E93*J93,2)</f>
        <v>0</v>
      </c>
      <c r="L93" s="174">
        <v>21</v>
      </c>
      <c r="M93" s="174">
        <f>G93*(1+L93/100)</f>
        <v>0</v>
      </c>
      <c r="N93" s="174">
        <v>0</v>
      </c>
      <c r="O93" s="174">
        <f>ROUND(E93*N93,2)</f>
        <v>0</v>
      </c>
      <c r="P93" s="174">
        <v>0</v>
      </c>
      <c r="Q93" s="174">
        <f>ROUND(E93*P93,2)</f>
        <v>0</v>
      </c>
      <c r="R93" s="174" t="s">
        <v>217</v>
      </c>
      <c r="S93" s="174" t="s">
        <v>133</v>
      </c>
      <c r="T93" s="175" t="s">
        <v>133</v>
      </c>
      <c r="U93" s="159">
        <v>3.1E-2</v>
      </c>
      <c r="V93" s="159">
        <f>ROUND(E93*U93,2)</f>
        <v>0.18</v>
      </c>
      <c r="W93" s="159"/>
      <c r="X93" s="159" t="s">
        <v>134</v>
      </c>
      <c r="Y93" s="150"/>
      <c r="Z93" s="150"/>
      <c r="AA93" s="150"/>
      <c r="AB93" s="150"/>
      <c r="AC93" s="150"/>
      <c r="AD93" s="150"/>
      <c r="AE93" s="150"/>
      <c r="AF93" s="150"/>
      <c r="AG93" s="150" t="s">
        <v>135</v>
      </c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</row>
    <row r="94" spans="1:60" outlineLevel="1" x14ac:dyDescent="0.2">
      <c r="A94" s="157"/>
      <c r="B94" s="158"/>
      <c r="C94" s="187" t="s">
        <v>226</v>
      </c>
      <c r="D94" s="160"/>
      <c r="E94" s="161">
        <v>5.76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0"/>
      <c r="Z94" s="150"/>
      <c r="AA94" s="150"/>
      <c r="AB94" s="150"/>
      <c r="AC94" s="150"/>
      <c r="AD94" s="150"/>
      <c r="AE94" s="150"/>
      <c r="AF94" s="150"/>
      <c r="AG94" s="150" t="s">
        <v>139</v>
      </c>
      <c r="AH94" s="150">
        <v>0</v>
      </c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</row>
    <row r="95" spans="1:60" outlineLevel="1" x14ac:dyDescent="0.2">
      <c r="A95" s="169">
        <v>25</v>
      </c>
      <c r="B95" s="170" t="s">
        <v>227</v>
      </c>
      <c r="C95" s="186" t="s">
        <v>228</v>
      </c>
      <c r="D95" s="171" t="s">
        <v>142</v>
      </c>
      <c r="E95" s="172">
        <v>5.76</v>
      </c>
      <c r="F95" s="173"/>
      <c r="G95" s="174">
        <f>ROUND(E95*F95,2)</f>
        <v>0</v>
      </c>
      <c r="H95" s="173"/>
      <c r="I95" s="174">
        <f>ROUND(E95*H95,2)</f>
        <v>0</v>
      </c>
      <c r="J95" s="173"/>
      <c r="K95" s="174">
        <f>ROUND(E95*J95,2)</f>
        <v>0</v>
      </c>
      <c r="L95" s="174">
        <v>21</v>
      </c>
      <c r="M95" s="174">
        <f>G95*(1+L95/100)</f>
        <v>0</v>
      </c>
      <c r="N95" s="174">
        <v>0</v>
      </c>
      <c r="O95" s="174">
        <f>ROUND(E95*N95,2)</f>
        <v>0</v>
      </c>
      <c r="P95" s="174">
        <v>0</v>
      </c>
      <c r="Q95" s="174">
        <f>ROUND(E95*P95,2)</f>
        <v>0</v>
      </c>
      <c r="R95" s="174" t="s">
        <v>217</v>
      </c>
      <c r="S95" s="174" t="s">
        <v>133</v>
      </c>
      <c r="T95" s="175" t="s">
        <v>133</v>
      </c>
      <c r="U95" s="159">
        <v>5.1999999999999998E-2</v>
      </c>
      <c r="V95" s="159">
        <f>ROUND(E95*U95,2)</f>
        <v>0.3</v>
      </c>
      <c r="W95" s="159"/>
      <c r="X95" s="159" t="s">
        <v>134</v>
      </c>
      <c r="Y95" s="150"/>
      <c r="Z95" s="150"/>
      <c r="AA95" s="150"/>
      <c r="AB95" s="150"/>
      <c r="AC95" s="150"/>
      <c r="AD95" s="150"/>
      <c r="AE95" s="150"/>
      <c r="AF95" s="150"/>
      <c r="AG95" s="150" t="s">
        <v>135</v>
      </c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</row>
    <row r="96" spans="1:60" outlineLevel="1" x14ac:dyDescent="0.2">
      <c r="A96" s="157"/>
      <c r="B96" s="158"/>
      <c r="C96" s="253" t="s">
        <v>229</v>
      </c>
      <c r="D96" s="254"/>
      <c r="E96" s="254"/>
      <c r="F96" s="254"/>
      <c r="G96" s="254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0"/>
      <c r="Z96" s="150"/>
      <c r="AA96" s="150"/>
      <c r="AB96" s="150"/>
      <c r="AC96" s="150"/>
      <c r="AD96" s="150"/>
      <c r="AE96" s="150"/>
      <c r="AF96" s="150"/>
      <c r="AG96" s="150" t="s">
        <v>137</v>
      </c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</row>
    <row r="97" spans="1:60" outlineLevel="1" x14ac:dyDescent="0.2">
      <c r="A97" s="157"/>
      <c r="B97" s="158"/>
      <c r="C97" s="187" t="s">
        <v>226</v>
      </c>
      <c r="D97" s="160"/>
      <c r="E97" s="161">
        <v>5.76</v>
      </c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0"/>
      <c r="Z97" s="150"/>
      <c r="AA97" s="150"/>
      <c r="AB97" s="150"/>
      <c r="AC97" s="150"/>
      <c r="AD97" s="150"/>
      <c r="AE97" s="150"/>
      <c r="AF97" s="150"/>
      <c r="AG97" s="150" t="s">
        <v>139</v>
      </c>
      <c r="AH97" s="150">
        <v>0</v>
      </c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</row>
    <row r="98" spans="1:60" outlineLevel="1" x14ac:dyDescent="0.2">
      <c r="A98" s="177">
        <v>26</v>
      </c>
      <c r="B98" s="178" t="s">
        <v>230</v>
      </c>
      <c r="C98" s="188" t="s">
        <v>231</v>
      </c>
      <c r="D98" s="179" t="s">
        <v>131</v>
      </c>
      <c r="E98" s="180">
        <v>0.33856000000000003</v>
      </c>
      <c r="F98" s="181"/>
      <c r="G98" s="182">
        <f>ROUND(E98*F98,2)</f>
        <v>0</v>
      </c>
      <c r="H98" s="181"/>
      <c r="I98" s="182">
        <f>ROUND(E98*H98,2)</f>
        <v>0</v>
      </c>
      <c r="J98" s="181"/>
      <c r="K98" s="182">
        <f>ROUND(E98*J98,2)</f>
        <v>0</v>
      </c>
      <c r="L98" s="182">
        <v>21</v>
      </c>
      <c r="M98" s="182">
        <f>G98*(1+L98/100)</f>
        <v>0</v>
      </c>
      <c r="N98" s="182">
        <v>0</v>
      </c>
      <c r="O98" s="182">
        <f>ROUND(E98*N98,2)</f>
        <v>0</v>
      </c>
      <c r="P98" s="182">
        <v>0</v>
      </c>
      <c r="Q98" s="182">
        <f>ROUND(E98*P98,2)</f>
        <v>0</v>
      </c>
      <c r="R98" s="182" t="s">
        <v>217</v>
      </c>
      <c r="S98" s="182" t="s">
        <v>133</v>
      </c>
      <c r="T98" s="183" t="s">
        <v>133</v>
      </c>
      <c r="U98" s="159">
        <v>3.0750000000000002</v>
      </c>
      <c r="V98" s="159">
        <f>ROUND(E98*U98,2)</f>
        <v>1.04</v>
      </c>
      <c r="W98" s="159"/>
      <c r="X98" s="159" t="s">
        <v>206</v>
      </c>
      <c r="Y98" s="150"/>
      <c r="Z98" s="150"/>
      <c r="AA98" s="150"/>
      <c r="AB98" s="150"/>
      <c r="AC98" s="150"/>
      <c r="AD98" s="150"/>
      <c r="AE98" s="150"/>
      <c r="AF98" s="150"/>
      <c r="AG98" s="150" t="s">
        <v>207</v>
      </c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</row>
    <row r="99" spans="1:60" x14ac:dyDescent="0.2">
      <c r="A99" s="163" t="s">
        <v>127</v>
      </c>
      <c r="B99" s="164" t="s">
        <v>84</v>
      </c>
      <c r="C99" s="185" t="s">
        <v>85</v>
      </c>
      <c r="D99" s="165"/>
      <c r="E99" s="166"/>
      <c r="F99" s="167"/>
      <c r="G99" s="167">
        <f>SUMIF(AG100:AG100,"&lt;&gt;NOR",G100:G100)</f>
        <v>0</v>
      </c>
      <c r="H99" s="167"/>
      <c r="I99" s="167">
        <f>SUM(I100:I100)</f>
        <v>0</v>
      </c>
      <c r="J99" s="167"/>
      <c r="K99" s="167">
        <f>SUM(K100:K100)</f>
        <v>0</v>
      </c>
      <c r="L99" s="167"/>
      <c r="M99" s="167">
        <f>SUM(M100:M100)</f>
        <v>0</v>
      </c>
      <c r="N99" s="167"/>
      <c r="O99" s="167">
        <f>SUM(O100:O100)</f>
        <v>0</v>
      </c>
      <c r="P99" s="167"/>
      <c r="Q99" s="167">
        <f>SUM(Q100:Q100)</f>
        <v>0</v>
      </c>
      <c r="R99" s="167"/>
      <c r="S99" s="167"/>
      <c r="T99" s="168"/>
      <c r="U99" s="162"/>
      <c r="V99" s="162">
        <f>SUM(V100:V100)</f>
        <v>0</v>
      </c>
      <c r="W99" s="162"/>
      <c r="X99" s="162"/>
      <c r="AG99" t="s">
        <v>128</v>
      </c>
    </row>
    <row r="100" spans="1:60" outlineLevel="1" x14ac:dyDescent="0.2">
      <c r="A100" s="177">
        <v>27</v>
      </c>
      <c r="B100" s="178" t="s">
        <v>232</v>
      </c>
      <c r="C100" s="188" t="s">
        <v>233</v>
      </c>
      <c r="D100" s="179" t="s">
        <v>216</v>
      </c>
      <c r="E100" s="180">
        <v>2</v>
      </c>
      <c r="F100" s="181"/>
      <c r="G100" s="182">
        <f>ROUND(E100*F100,2)</f>
        <v>0</v>
      </c>
      <c r="H100" s="181"/>
      <c r="I100" s="182">
        <f>ROUND(E100*H100,2)</f>
        <v>0</v>
      </c>
      <c r="J100" s="181"/>
      <c r="K100" s="182">
        <f>ROUND(E100*J100,2)</f>
        <v>0</v>
      </c>
      <c r="L100" s="182">
        <v>21</v>
      </c>
      <c r="M100" s="182">
        <f>G100*(1+L100/100)</f>
        <v>0</v>
      </c>
      <c r="N100" s="182">
        <v>0</v>
      </c>
      <c r="O100" s="182">
        <f>ROUND(E100*N100,2)</f>
        <v>0</v>
      </c>
      <c r="P100" s="182">
        <v>0</v>
      </c>
      <c r="Q100" s="182">
        <f>ROUND(E100*P100,2)</f>
        <v>0</v>
      </c>
      <c r="R100" s="182"/>
      <c r="S100" s="182" t="s">
        <v>212</v>
      </c>
      <c r="T100" s="183" t="s">
        <v>213</v>
      </c>
      <c r="U100" s="159">
        <v>0</v>
      </c>
      <c r="V100" s="159">
        <f>ROUND(E100*U100,2)</f>
        <v>0</v>
      </c>
      <c r="W100" s="159"/>
      <c r="X100" s="159" t="s">
        <v>134</v>
      </c>
      <c r="Y100" s="150"/>
      <c r="Z100" s="150"/>
      <c r="AA100" s="150"/>
      <c r="AB100" s="150"/>
      <c r="AC100" s="150"/>
      <c r="AD100" s="150"/>
      <c r="AE100" s="150"/>
      <c r="AF100" s="150"/>
      <c r="AG100" s="150" t="s">
        <v>135</v>
      </c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</row>
    <row r="101" spans="1:60" x14ac:dyDescent="0.2">
      <c r="A101" s="163" t="s">
        <v>127</v>
      </c>
      <c r="B101" s="164" t="s">
        <v>86</v>
      </c>
      <c r="C101" s="185" t="s">
        <v>87</v>
      </c>
      <c r="D101" s="165"/>
      <c r="E101" s="166"/>
      <c r="F101" s="167"/>
      <c r="G101" s="167">
        <f>SUMIF(AG102:AG132,"&lt;&gt;NOR",G102:G132)</f>
        <v>0</v>
      </c>
      <c r="H101" s="167"/>
      <c r="I101" s="167">
        <f>SUM(I102:I132)</f>
        <v>0</v>
      </c>
      <c r="J101" s="167"/>
      <c r="K101" s="167">
        <f>SUM(K102:K132)</f>
        <v>0</v>
      </c>
      <c r="L101" s="167"/>
      <c r="M101" s="167">
        <f>SUM(M102:M132)</f>
        <v>0</v>
      </c>
      <c r="N101" s="167"/>
      <c r="O101" s="167">
        <f>SUM(O102:O132)</f>
        <v>0.15000000000000002</v>
      </c>
      <c r="P101" s="167"/>
      <c r="Q101" s="167">
        <f>SUM(Q102:Q132)</f>
        <v>0</v>
      </c>
      <c r="R101" s="167"/>
      <c r="S101" s="167"/>
      <c r="T101" s="168"/>
      <c r="U101" s="162"/>
      <c r="V101" s="162">
        <f>SUM(V102:V132)</f>
        <v>143.62</v>
      </c>
      <c r="W101" s="162"/>
      <c r="X101" s="162"/>
      <c r="AG101" t="s">
        <v>128</v>
      </c>
    </row>
    <row r="102" spans="1:60" ht="22.5" outlineLevel="1" x14ac:dyDescent="0.2">
      <c r="A102" s="169">
        <v>28</v>
      </c>
      <c r="B102" s="170" t="s">
        <v>234</v>
      </c>
      <c r="C102" s="186" t="s">
        <v>235</v>
      </c>
      <c r="D102" s="171" t="s">
        <v>142</v>
      </c>
      <c r="E102" s="172">
        <v>135.12360000000001</v>
      </c>
      <c r="F102" s="173"/>
      <c r="G102" s="174">
        <f>ROUND(E102*F102,2)</f>
        <v>0</v>
      </c>
      <c r="H102" s="173"/>
      <c r="I102" s="174">
        <f>ROUND(E102*H102,2)</f>
        <v>0</v>
      </c>
      <c r="J102" s="173"/>
      <c r="K102" s="174">
        <f>ROUND(E102*J102,2)</f>
        <v>0</v>
      </c>
      <c r="L102" s="174">
        <v>21</v>
      </c>
      <c r="M102" s="174">
        <f>G102*(1+L102/100)</f>
        <v>0</v>
      </c>
      <c r="N102" s="174">
        <v>0</v>
      </c>
      <c r="O102" s="174">
        <f>ROUND(E102*N102,2)</f>
        <v>0</v>
      </c>
      <c r="P102" s="174">
        <v>0</v>
      </c>
      <c r="Q102" s="174">
        <f>ROUND(E102*P102,2)</f>
        <v>0</v>
      </c>
      <c r="R102" s="174" t="s">
        <v>236</v>
      </c>
      <c r="S102" s="174" t="s">
        <v>133</v>
      </c>
      <c r="T102" s="175" t="s">
        <v>133</v>
      </c>
      <c r="U102" s="159">
        <v>1.6E-2</v>
      </c>
      <c r="V102" s="159">
        <f>ROUND(E102*U102,2)</f>
        <v>2.16</v>
      </c>
      <c r="W102" s="159"/>
      <c r="X102" s="159" t="s">
        <v>134</v>
      </c>
      <c r="Y102" s="150"/>
      <c r="Z102" s="150"/>
      <c r="AA102" s="150"/>
      <c r="AB102" s="150"/>
      <c r="AC102" s="150"/>
      <c r="AD102" s="150"/>
      <c r="AE102" s="150"/>
      <c r="AF102" s="150"/>
      <c r="AG102" s="150" t="s">
        <v>135</v>
      </c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</row>
    <row r="103" spans="1:60" outlineLevel="1" x14ac:dyDescent="0.2">
      <c r="A103" s="157"/>
      <c r="B103" s="158"/>
      <c r="C103" s="187" t="s">
        <v>151</v>
      </c>
      <c r="D103" s="160"/>
      <c r="E103" s="161">
        <v>42.79</v>
      </c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0"/>
      <c r="Z103" s="150"/>
      <c r="AA103" s="150"/>
      <c r="AB103" s="150"/>
      <c r="AC103" s="150"/>
      <c r="AD103" s="150"/>
      <c r="AE103" s="150"/>
      <c r="AF103" s="150"/>
      <c r="AG103" s="150" t="s">
        <v>139</v>
      </c>
      <c r="AH103" s="150">
        <v>0</v>
      </c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</row>
    <row r="104" spans="1:60" outlineLevel="1" x14ac:dyDescent="0.2">
      <c r="A104" s="157"/>
      <c r="B104" s="158"/>
      <c r="C104" s="187" t="s">
        <v>183</v>
      </c>
      <c r="D104" s="160"/>
      <c r="E104" s="161">
        <v>49.513599999999997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0"/>
      <c r="Z104" s="150"/>
      <c r="AA104" s="150"/>
      <c r="AB104" s="150"/>
      <c r="AC104" s="150"/>
      <c r="AD104" s="150"/>
      <c r="AE104" s="150"/>
      <c r="AF104" s="150"/>
      <c r="AG104" s="150" t="s">
        <v>139</v>
      </c>
      <c r="AH104" s="150">
        <v>0</v>
      </c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</row>
    <row r="105" spans="1:60" outlineLevel="1" x14ac:dyDescent="0.2">
      <c r="A105" s="157"/>
      <c r="B105" s="158"/>
      <c r="C105" s="187" t="s">
        <v>153</v>
      </c>
      <c r="D105" s="160"/>
      <c r="E105" s="161">
        <v>42.82</v>
      </c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0"/>
      <c r="Z105" s="150"/>
      <c r="AA105" s="150"/>
      <c r="AB105" s="150"/>
      <c r="AC105" s="150"/>
      <c r="AD105" s="150"/>
      <c r="AE105" s="150"/>
      <c r="AF105" s="150"/>
      <c r="AG105" s="150" t="s">
        <v>139</v>
      </c>
      <c r="AH105" s="150">
        <v>0</v>
      </c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</row>
    <row r="106" spans="1:60" ht="22.5" outlineLevel="1" x14ac:dyDescent="0.2">
      <c r="A106" s="169">
        <v>29</v>
      </c>
      <c r="B106" s="170" t="s">
        <v>237</v>
      </c>
      <c r="C106" s="186" t="s">
        <v>238</v>
      </c>
      <c r="D106" s="171" t="s">
        <v>198</v>
      </c>
      <c r="E106" s="172">
        <v>67.63</v>
      </c>
      <c r="F106" s="173"/>
      <c r="G106" s="174">
        <f>ROUND(E106*F106,2)</f>
        <v>0</v>
      </c>
      <c r="H106" s="173"/>
      <c r="I106" s="174">
        <f>ROUND(E106*H106,2)</f>
        <v>0</v>
      </c>
      <c r="J106" s="173"/>
      <c r="K106" s="174">
        <f>ROUND(E106*J106,2)</f>
        <v>0</v>
      </c>
      <c r="L106" s="174">
        <v>21</v>
      </c>
      <c r="M106" s="174">
        <f>G106*(1+L106/100)</f>
        <v>0</v>
      </c>
      <c r="N106" s="174">
        <v>1.2099999999999999E-3</v>
      </c>
      <c r="O106" s="174">
        <f>ROUND(E106*N106,2)</f>
        <v>0.08</v>
      </c>
      <c r="P106" s="174">
        <v>0</v>
      </c>
      <c r="Q106" s="174">
        <f>ROUND(E106*P106,2)</f>
        <v>0</v>
      </c>
      <c r="R106" s="174" t="s">
        <v>236</v>
      </c>
      <c r="S106" s="174" t="s">
        <v>133</v>
      </c>
      <c r="T106" s="175" t="s">
        <v>133</v>
      </c>
      <c r="U106" s="159">
        <v>0.2</v>
      </c>
      <c r="V106" s="159">
        <f>ROUND(E106*U106,2)</f>
        <v>13.53</v>
      </c>
      <c r="W106" s="159"/>
      <c r="X106" s="159" t="s">
        <v>134</v>
      </c>
      <c r="Y106" s="150"/>
      <c r="Z106" s="150"/>
      <c r="AA106" s="150"/>
      <c r="AB106" s="150"/>
      <c r="AC106" s="150"/>
      <c r="AD106" s="150"/>
      <c r="AE106" s="150"/>
      <c r="AF106" s="150"/>
      <c r="AG106" s="150" t="s">
        <v>135</v>
      </c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</row>
    <row r="107" spans="1:60" outlineLevel="1" x14ac:dyDescent="0.2">
      <c r="A107" s="157"/>
      <c r="B107" s="158"/>
      <c r="C107" s="253" t="s">
        <v>239</v>
      </c>
      <c r="D107" s="254"/>
      <c r="E107" s="254"/>
      <c r="F107" s="254"/>
      <c r="G107" s="254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0"/>
      <c r="Z107" s="150"/>
      <c r="AA107" s="150"/>
      <c r="AB107" s="150"/>
      <c r="AC107" s="150"/>
      <c r="AD107" s="150"/>
      <c r="AE107" s="150"/>
      <c r="AF107" s="150"/>
      <c r="AG107" s="150" t="s">
        <v>137</v>
      </c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</row>
    <row r="108" spans="1:60" outlineLevel="1" x14ac:dyDescent="0.2">
      <c r="A108" s="157"/>
      <c r="B108" s="158"/>
      <c r="C108" s="187" t="s">
        <v>240</v>
      </c>
      <c r="D108" s="160"/>
      <c r="E108" s="161">
        <v>23.187999999999999</v>
      </c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0"/>
      <c r="Z108" s="150"/>
      <c r="AA108" s="150"/>
      <c r="AB108" s="150"/>
      <c r="AC108" s="150"/>
      <c r="AD108" s="150"/>
      <c r="AE108" s="150"/>
      <c r="AF108" s="150"/>
      <c r="AG108" s="150" t="s">
        <v>139</v>
      </c>
      <c r="AH108" s="150">
        <v>0</v>
      </c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</row>
    <row r="109" spans="1:60" outlineLevel="1" x14ac:dyDescent="0.2">
      <c r="A109" s="157"/>
      <c r="B109" s="158"/>
      <c r="C109" s="187" t="s">
        <v>241</v>
      </c>
      <c r="D109" s="160"/>
      <c r="E109" s="161">
        <v>21.155999999999999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0"/>
      <c r="Z109" s="150"/>
      <c r="AA109" s="150"/>
      <c r="AB109" s="150"/>
      <c r="AC109" s="150"/>
      <c r="AD109" s="150"/>
      <c r="AE109" s="150"/>
      <c r="AF109" s="150"/>
      <c r="AG109" s="150" t="s">
        <v>139</v>
      </c>
      <c r="AH109" s="150">
        <v>0</v>
      </c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</row>
    <row r="110" spans="1:60" outlineLevel="1" x14ac:dyDescent="0.2">
      <c r="A110" s="157"/>
      <c r="B110" s="158"/>
      <c r="C110" s="187" t="s">
        <v>242</v>
      </c>
      <c r="D110" s="160"/>
      <c r="E110" s="161">
        <v>23.286000000000001</v>
      </c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0"/>
      <c r="Z110" s="150"/>
      <c r="AA110" s="150"/>
      <c r="AB110" s="150"/>
      <c r="AC110" s="150"/>
      <c r="AD110" s="150"/>
      <c r="AE110" s="150"/>
      <c r="AF110" s="150"/>
      <c r="AG110" s="150" t="s">
        <v>139</v>
      </c>
      <c r="AH110" s="150">
        <v>0</v>
      </c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</row>
    <row r="111" spans="1:60" outlineLevel="1" x14ac:dyDescent="0.2">
      <c r="A111" s="169">
        <v>30</v>
      </c>
      <c r="B111" s="170" t="s">
        <v>243</v>
      </c>
      <c r="C111" s="186" t="s">
        <v>244</v>
      </c>
      <c r="D111" s="171" t="s">
        <v>142</v>
      </c>
      <c r="E111" s="172">
        <v>135.12360000000001</v>
      </c>
      <c r="F111" s="173"/>
      <c r="G111" s="174">
        <f>ROUND(E111*F111,2)</f>
        <v>0</v>
      </c>
      <c r="H111" s="173"/>
      <c r="I111" s="174">
        <f>ROUND(E111*H111,2)</f>
        <v>0</v>
      </c>
      <c r="J111" s="173"/>
      <c r="K111" s="174">
        <f>ROUND(E111*J111,2)</f>
        <v>0</v>
      </c>
      <c r="L111" s="174">
        <v>21</v>
      </c>
      <c r="M111" s="174">
        <f>G111*(1+L111/100)</f>
        <v>0</v>
      </c>
      <c r="N111" s="174">
        <v>1.0000000000000001E-5</v>
      </c>
      <c r="O111" s="174">
        <f>ROUND(E111*N111,2)</f>
        <v>0</v>
      </c>
      <c r="P111" s="174">
        <v>0</v>
      </c>
      <c r="Q111" s="174">
        <f>ROUND(E111*P111,2)</f>
        <v>0</v>
      </c>
      <c r="R111" s="174" t="s">
        <v>236</v>
      </c>
      <c r="S111" s="174" t="s">
        <v>133</v>
      </c>
      <c r="T111" s="175" t="s">
        <v>133</v>
      </c>
      <c r="U111" s="159">
        <v>0.34</v>
      </c>
      <c r="V111" s="159">
        <f>ROUND(E111*U111,2)</f>
        <v>45.94</v>
      </c>
      <c r="W111" s="159"/>
      <c r="X111" s="159" t="s">
        <v>134</v>
      </c>
      <c r="Y111" s="150"/>
      <c r="Z111" s="150"/>
      <c r="AA111" s="150"/>
      <c r="AB111" s="150"/>
      <c r="AC111" s="150"/>
      <c r="AD111" s="150"/>
      <c r="AE111" s="150"/>
      <c r="AF111" s="150"/>
      <c r="AG111" s="150" t="s">
        <v>135</v>
      </c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</row>
    <row r="112" spans="1:60" outlineLevel="1" x14ac:dyDescent="0.2">
      <c r="A112" s="157"/>
      <c r="B112" s="158"/>
      <c r="C112" s="187" t="s">
        <v>151</v>
      </c>
      <c r="D112" s="160"/>
      <c r="E112" s="161">
        <v>42.79</v>
      </c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0"/>
      <c r="Z112" s="150"/>
      <c r="AA112" s="150"/>
      <c r="AB112" s="150"/>
      <c r="AC112" s="150"/>
      <c r="AD112" s="150"/>
      <c r="AE112" s="150"/>
      <c r="AF112" s="150"/>
      <c r="AG112" s="150" t="s">
        <v>139</v>
      </c>
      <c r="AH112" s="150">
        <v>0</v>
      </c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</row>
    <row r="113" spans="1:60" outlineLevel="1" x14ac:dyDescent="0.2">
      <c r="A113" s="157"/>
      <c r="B113" s="158"/>
      <c r="C113" s="187" t="s">
        <v>183</v>
      </c>
      <c r="D113" s="160"/>
      <c r="E113" s="161">
        <v>49.513599999999997</v>
      </c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0"/>
      <c r="Z113" s="150"/>
      <c r="AA113" s="150"/>
      <c r="AB113" s="150"/>
      <c r="AC113" s="150"/>
      <c r="AD113" s="150"/>
      <c r="AE113" s="150"/>
      <c r="AF113" s="150"/>
      <c r="AG113" s="150" t="s">
        <v>139</v>
      </c>
      <c r="AH113" s="150">
        <v>0</v>
      </c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</row>
    <row r="114" spans="1:60" outlineLevel="1" x14ac:dyDescent="0.2">
      <c r="A114" s="157"/>
      <c r="B114" s="158"/>
      <c r="C114" s="187" t="s">
        <v>153</v>
      </c>
      <c r="D114" s="160"/>
      <c r="E114" s="161">
        <v>42.82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0"/>
      <c r="Z114" s="150"/>
      <c r="AA114" s="150"/>
      <c r="AB114" s="150"/>
      <c r="AC114" s="150"/>
      <c r="AD114" s="150"/>
      <c r="AE114" s="150"/>
      <c r="AF114" s="150"/>
      <c r="AG114" s="150" t="s">
        <v>139</v>
      </c>
      <c r="AH114" s="150">
        <v>0</v>
      </c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</row>
    <row r="115" spans="1:60" outlineLevel="1" x14ac:dyDescent="0.2">
      <c r="A115" s="169">
        <v>31</v>
      </c>
      <c r="B115" s="170" t="s">
        <v>245</v>
      </c>
      <c r="C115" s="186" t="s">
        <v>246</v>
      </c>
      <c r="D115" s="171" t="s">
        <v>142</v>
      </c>
      <c r="E115" s="172">
        <v>135.12360000000001</v>
      </c>
      <c r="F115" s="173"/>
      <c r="G115" s="174">
        <f>ROUND(E115*F115,2)</f>
        <v>0</v>
      </c>
      <c r="H115" s="173"/>
      <c r="I115" s="174">
        <f>ROUND(E115*H115,2)</f>
        <v>0</v>
      </c>
      <c r="J115" s="173"/>
      <c r="K115" s="174">
        <f>ROUND(E115*J115,2)</f>
        <v>0</v>
      </c>
      <c r="L115" s="174">
        <v>21</v>
      </c>
      <c r="M115" s="174">
        <f>G115*(1+L115/100)</f>
        <v>0</v>
      </c>
      <c r="N115" s="174">
        <v>3.0000000000000001E-5</v>
      </c>
      <c r="O115" s="174">
        <f>ROUND(E115*N115,2)</f>
        <v>0</v>
      </c>
      <c r="P115" s="174">
        <v>0</v>
      </c>
      <c r="Q115" s="174">
        <f>ROUND(E115*P115,2)</f>
        <v>0</v>
      </c>
      <c r="R115" s="174" t="s">
        <v>236</v>
      </c>
      <c r="S115" s="174" t="s">
        <v>133</v>
      </c>
      <c r="T115" s="175" t="s">
        <v>133</v>
      </c>
      <c r="U115" s="159">
        <v>4.3999999999999997E-2</v>
      </c>
      <c r="V115" s="159">
        <f>ROUND(E115*U115,2)</f>
        <v>5.95</v>
      </c>
      <c r="W115" s="159"/>
      <c r="X115" s="159" t="s">
        <v>134</v>
      </c>
      <c r="Y115" s="150"/>
      <c r="Z115" s="150"/>
      <c r="AA115" s="150"/>
      <c r="AB115" s="150"/>
      <c r="AC115" s="150"/>
      <c r="AD115" s="150"/>
      <c r="AE115" s="150"/>
      <c r="AF115" s="150"/>
      <c r="AG115" s="150" t="s">
        <v>135</v>
      </c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</row>
    <row r="116" spans="1:60" outlineLevel="1" x14ac:dyDescent="0.2">
      <c r="A116" s="157"/>
      <c r="B116" s="158"/>
      <c r="C116" s="187" t="s">
        <v>151</v>
      </c>
      <c r="D116" s="160"/>
      <c r="E116" s="161">
        <v>42.79</v>
      </c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0"/>
      <c r="Z116" s="150"/>
      <c r="AA116" s="150"/>
      <c r="AB116" s="150"/>
      <c r="AC116" s="150"/>
      <c r="AD116" s="150"/>
      <c r="AE116" s="150"/>
      <c r="AF116" s="150"/>
      <c r="AG116" s="150" t="s">
        <v>139</v>
      </c>
      <c r="AH116" s="150">
        <v>0</v>
      </c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</row>
    <row r="117" spans="1:60" outlineLevel="1" x14ac:dyDescent="0.2">
      <c r="A117" s="157"/>
      <c r="B117" s="158"/>
      <c r="C117" s="187" t="s">
        <v>183</v>
      </c>
      <c r="D117" s="160"/>
      <c r="E117" s="161">
        <v>49.513599999999997</v>
      </c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0"/>
      <c r="Z117" s="150"/>
      <c r="AA117" s="150"/>
      <c r="AB117" s="150"/>
      <c r="AC117" s="150"/>
      <c r="AD117" s="150"/>
      <c r="AE117" s="150"/>
      <c r="AF117" s="150"/>
      <c r="AG117" s="150" t="s">
        <v>139</v>
      </c>
      <c r="AH117" s="150">
        <v>0</v>
      </c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</row>
    <row r="118" spans="1:60" outlineLevel="1" x14ac:dyDescent="0.2">
      <c r="A118" s="157"/>
      <c r="B118" s="158"/>
      <c r="C118" s="187" t="s">
        <v>153</v>
      </c>
      <c r="D118" s="160"/>
      <c r="E118" s="161">
        <v>42.82</v>
      </c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0"/>
      <c r="Z118" s="150"/>
      <c r="AA118" s="150"/>
      <c r="AB118" s="150"/>
      <c r="AC118" s="150"/>
      <c r="AD118" s="150"/>
      <c r="AE118" s="150"/>
      <c r="AF118" s="150"/>
      <c r="AG118" s="150" t="s">
        <v>139</v>
      </c>
      <c r="AH118" s="150">
        <v>0</v>
      </c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</row>
    <row r="119" spans="1:60" outlineLevel="1" x14ac:dyDescent="0.2">
      <c r="A119" s="169">
        <v>32</v>
      </c>
      <c r="B119" s="170" t="s">
        <v>247</v>
      </c>
      <c r="C119" s="186" t="s">
        <v>248</v>
      </c>
      <c r="D119" s="171" t="s">
        <v>142</v>
      </c>
      <c r="E119" s="172">
        <v>135.12360000000001</v>
      </c>
      <c r="F119" s="173"/>
      <c r="G119" s="174">
        <f>ROUND(E119*F119,2)</f>
        <v>0</v>
      </c>
      <c r="H119" s="173"/>
      <c r="I119" s="174">
        <f>ROUND(E119*H119,2)</f>
        <v>0</v>
      </c>
      <c r="J119" s="173"/>
      <c r="K119" s="174">
        <f>ROUND(E119*J119,2)</f>
        <v>0</v>
      </c>
      <c r="L119" s="174">
        <v>21</v>
      </c>
      <c r="M119" s="174">
        <f>G119*(1+L119/100)</f>
        <v>0</v>
      </c>
      <c r="N119" s="174">
        <v>0</v>
      </c>
      <c r="O119" s="174">
        <f>ROUND(E119*N119,2)</f>
        <v>0</v>
      </c>
      <c r="P119" s="174">
        <v>0</v>
      </c>
      <c r="Q119" s="174">
        <f>ROUND(E119*P119,2)</f>
        <v>0</v>
      </c>
      <c r="R119" s="174" t="s">
        <v>236</v>
      </c>
      <c r="S119" s="174" t="s">
        <v>133</v>
      </c>
      <c r="T119" s="175" t="s">
        <v>133</v>
      </c>
      <c r="U119" s="159">
        <v>0.09</v>
      </c>
      <c r="V119" s="159">
        <f>ROUND(E119*U119,2)</f>
        <v>12.16</v>
      </c>
      <c r="W119" s="159"/>
      <c r="X119" s="159" t="s">
        <v>134</v>
      </c>
      <c r="Y119" s="150"/>
      <c r="Z119" s="150"/>
      <c r="AA119" s="150"/>
      <c r="AB119" s="150"/>
      <c r="AC119" s="150"/>
      <c r="AD119" s="150"/>
      <c r="AE119" s="150"/>
      <c r="AF119" s="150"/>
      <c r="AG119" s="150" t="s">
        <v>135</v>
      </c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</row>
    <row r="120" spans="1:60" outlineLevel="1" x14ac:dyDescent="0.2">
      <c r="A120" s="157"/>
      <c r="B120" s="158"/>
      <c r="C120" s="187" t="s">
        <v>151</v>
      </c>
      <c r="D120" s="160"/>
      <c r="E120" s="161">
        <v>42.79</v>
      </c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0"/>
      <c r="Z120" s="150"/>
      <c r="AA120" s="150"/>
      <c r="AB120" s="150"/>
      <c r="AC120" s="150"/>
      <c r="AD120" s="150"/>
      <c r="AE120" s="150"/>
      <c r="AF120" s="150"/>
      <c r="AG120" s="150" t="s">
        <v>139</v>
      </c>
      <c r="AH120" s="150">
        <v>0</v>
      </c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</row>
    <row r="121" spans="1:60" outlineLevel="1" x14ac:dyDescent="0.2">
      <c r="A121" s="157"/>
      <c r="B121" s="158"/>
      <c r="C121" s="187" t="s">
        <v>183</v>
      </c>
      <c r="D121" s="160"/>
      <c r="E121" s="161">
        <v>49.513599999999997</v>
      </c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0"/>
      <c r="Z121" s="150"/>
      <c r="AA121" s="150"/>
      <c r="AB121" s="150"/>
      <c r="AC121" s="150"/>
      <c r="AD121" s="150"/>
      <c r="AE121" s="150"/>
      <c r="AF121" s="150"/>
      <c r="AG121" s="150" t="s">
        <v>139</v>
      </c>
      <c r="AH121" s="150">
        <v>0</v>
      </c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</row>
    <row r="122" spans="1:60" outlineLevel="1" x14ac:dyDescent="0.2">
      <c r="A122" s="157"/>
      <c r="B122" s="158"/>
      <c r="C122" s="187" t="s">
        <v>153</v>
      </c>
      <c r="D122" s="160"/>
      <c r="E122" s="161">
        <v>42.82</v>
      </c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0"/>
      <c r="Z122" s="150"/>
      <c r="AA122" s="150"/>
      <c r="AB122" s="150"/>
      <c r="AC122" s="150"/>
      <c r="AD122" s="150"/>
      <c r="AE122" s="150"/>
      <c r="AF122" s="150"/>
      <c r="AG122" s="150" t="s">
        <v>139</v>
      </c>
      <c r="AH122" s="150">
        <v>0</v>
      </c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</row>
    <row r="123" spans="1:60" outlineLevel="1" x14ac:dyDescent="0.2">
      <c r="A123" s="169">
        <v>33</v>
      </c>
      <c r="B123" s="170" t="s">
        <v>249</v>
      </c>
      <c r="C123" s="186" t="s">
        <v>250</v>
      </c>
      <c r="D123" s="171" t="s">
        <v>142</v>
      </c>
      <c r="E123" s="172">
        <v>135.12360000000001</v>
      </c>
      <c r="F123" s="173"/>
      <c r="G123" s="174">
        <f>ROUND(E123*F123,2)</f>
        <v>0</v>
      </c>
      <c r="H123" s="173"/>
      <c r="I123" s="174">
        <f>ROUND(E123*H123,2)</f>
        <v>0</v>
      </c>
      <c r="J123" s="173"/>
      <c r="K123" s="174">
        <f>ROUND(E123*J123,2)</f>
        <v>0</v>
      </c>
      <c r="L123" s="174">
        <v>21</v>
      </c>
      <c r="M123" s="174">
        <f>G123*(1+L123/100)</f>
        <v>0</v>
      </c>
      <c r="N123" s="174">
        <v>4.8999999999999998E-4</v>
      </c>
      <c r="O123" s="174">
        <f>ROUND(E123*N123,2)</f>
        <v>7.0000000000000007E-2</v>
      </c>
      <c r="P123" s="174">
        <v>0</v>
      </c>
      <c r="Q123" s="174">
        <f>ROUND(E123*P123,2)</f>
        <v>0</v>
      </c>
      <c r="R123" s="174" t="s">
        <v>236</v>
      </c>
      <c r="S123" s="174" t="s">
        <v>133</v>
      </c>
      <c r="T123" s="175" t="s">
        <v>133</v>
      </c>
      <c r="U123" s="159">
        <v>0.13</v>
      </c>
      <c r="V123" s="159">
        <f>ROUND(E123*U123,2)</f>
        <v>17.57</v>
      </c>
      <c r="W123" s="159"/>
      <c r="X123" s="159" t="s">
        <v>134</v>
      </c>
      <c r="Y123" s="150"/>
      <c r="Z123" s="150"/>
      <c r="AA123" s="150"/>
      <c r="AB123" s="150"/>
      <c r="AC123" s="150"/>
      <c r="AD123" s="150"/>
      <c r="AE123" s="150"/>
      <c r="AF123" s="150"/>
      <c r="AG123" s="150" t="s">
        <v>135</v>
      </c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</row>
    <row r="124" spans="1:60" outlineLevel="1" x14ac:dyDescent="0.2">
      <c r="A124" s="157"/>
      <c r="B124" s="158"/>
      <c r="C124" s="187" t="s">
        <v>151</v>
      </c>
      <c r="D124" s="160"/>
      <c r="E124" s="161">
        <v>42.79</v>
      </c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0"/>
      <c r="Z124" s="150"/>
      <c r="AA124" s="150"/>
      <c r="AB124" s="150"/>
      <c r="AC124" s="150"/>
      <c r="AD124" s="150"/>
      <c r="AE124" s="150"/>
      <c r="AF124" s="150"/>
      <c r="AG124" s="150" t="s">
        <v>139</v>
      </c>
      <c r="AH124" s="150">
        <v>0</v>
      </c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</row>
    <row r="125" spans="1:60" outlineLevel="1" x14ac:dyDescent="0.2">
      <c r="A125" s="157"/>
      <c r="B125" s="158"/>
      <c r="C125" s="187" t="s">
        <v>183</v>
      </c>
      <c r="D125" s="160"/>
      <c r="E125" s="161">
        <v>49.513599999999997</v>
      </c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0"/>
      <c r="Z125" s="150"/>
      <c r="AA125" s="150"/>
      <c r="AB125" s="150"/>
      <c r="AC125" s="150"/>
      <c r="AD125" s="150"/>
      <c r="AE125" s="150"/>
      <c r="AF125" s="150"/>
      <c r="AG125" s="150" t="s">
        <v>139</v>
      </c>
      <c r="AH125" s="150">
        <v>0</v>
      </c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</row>
    <row r="126" spans="1:60" outlineLevel="1" x14ac:dyDescent="0.2">
      <c r="A126" s="157"/>
      <c r="B126" s="158"/>
      <c r="C126" s="187" t="s">
        <v>153</v>
      </c>
      <c r="D126" s="160"/>
      <c r="E126" s="161">
        <v>42.82</v>
      </c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0"/>
      <c r="Z126" s="150"/>
      <c r="AA126" s="150"/>
      <c r="AB126" s="150"/>
      <c r="AC126" s="150"/>
      <c r="AD126" s="150"/>
      <c r="AE126" s="150"/>
      <c r="AF126" s="150"/>
      <c r="AG126" s="150" t="s">
        <v>139</v>
      </c>
      <c r="AH126" s="150">
        <v>0</v>
      </c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</row>
    <row r="127" spans="1:60" outlineLevel="1" x14ac:dyDescent="0.2">
      <c r="A127" s="169">
        <v>34</v>
      </c>
      <c r="B127" s="170" t="s">
        <v>251</v>
      </c>
      <c r="C127" s="186" t="s">
        <v>252</v>
      </c>
      <c r="D127" s="171" t="s">
        <v>142</v>
      </c>
      <c r="E127" s="172">
        <v>135.12360000000001</v>
      </c>
      <c r="F127" s="173"/>
      <c r="G127" s="174">
        <f>ROUND(E127*F127,2)</f>
        <v>0</v>
      </c>
      <c r="H127" s="173"/>
      <c r="I127" s="174">
        <f>ROUND(E127*H127,2)</f>
        <v>0</v>
      </c>
      <c r="J127" s="173"/>
      <c r="K127" s="174">
        <f>ROUND(E127*J127,2)</f>
        <v>0</v>
      </c>
      <c r="L127" s="174">
        <v>21</v>
      </c>
      <c r="M127" s="174">
        <f>G127*(1+L127/100)</f>
        <v>0</v>
      </c>
      <c r="N127" s="174">
        <v>1.0000000000000001E-5</v>
      </c>
      <c r="O127" s="174">
        <f>ROUND(E127*N127,2)</f>
        <v>0</v>
      </c>
      <c r="P127" s="174">
        <v>0</v>
      </c>
      <c r="Q127" s="174">
        <f>ROUND(E127*P127,2)</f>
        <v>0</v>
      </c>
      <c r="R127" s="174" t="s">
        <v>236</v>
      </c>
      <c r="S127" s="174" t="s">
        <v>133</v>
      </c>
      <c r="T127" s="175" t="s">
        <v>133</v>
      </c>
      <c r="U127" s="159">
        <v>0.34</v>
      </c>
      <c r="V127" s="159">
        <f>ROUND(E127*U127,2)</f>
        <v>45.94</v>
      </c>
      <c r="W127" s="159"/>
      <c r="X127" s="159" t="s">
        <v>134</v>
      </c>
      <c r="Y127" s="150"/>
      <c r="Z127" s="150"/>
      <c r="AA127" s="150"/>
      <c r="AB127" s="150"/>
      <c r="AC127" s="150"/>
      <c r="AD127" s="150"/>
      <c r="AE127" s="150"/>
      <c r="AF127" s="150"/>
      <c r="AG127" s="150" t="s">
        <v>135</v>
      </c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</row>
    <row r="128" spans="1:60" outlineLevel="1" x14ac:dyDescent="0.2">
      <c r="A128" s="157"/>
      <c r="B128" s="158"/>
      <c r="C128" s="187" t="s">
        <v>151</v>
      </c>
      <c r="D128" s="160"/>
      <c r="E128" s="161">
        <v>42.79</v>
      </c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0"/>
      <c r="Z128" s="150"/>
      <c r="AA128" s="150"/>
      <c r="AB128" s="150"/>
      <c r="AC128" s="150"/>
      <c r="AD128" s="150"/>
      <c r="AE128" s="150"/>
      <c r="AF128" s="150"/>
      <c r="AG128" s="150" t="s">
        <v>139</v>
      </c>
      <c r="AH128" s="150">
        <v>0</v>
      </c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</row>
    <row r="129" spans="1:60" outlineLevel="1" x14ac:dyDescent="0.2">
      <c r="A129" s="157"/>
      <c r="B129" s="158"/>
      <c r="C129" s="187" t="s">
        <v>183</v>
      </c>
      <c r="D129" s="160"/>
      <c r="E129" s="161">
        <v>49.513599999999997</v>
      </c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0"/>
      <c r="Z129" s="150"/>
      <c r="AA129" s="150"/>
      <c r="AB129" s="150"/>
      <c r="AC129" s="150"/>
      <c r="AD129" s="150"/>
      <c r="AE129" s="150"/>
      <c r="AF129" s="150"/>
      <c r="AG129" s="150" t="s">
        <v>139</v>
      </c>
      <c r="AH129" s="150">
        <v>0</v>
      </c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</row>
    <row r="130" spans="1:60" outlineLevel="1" x14ac:dyDescent="0.2">
      <c r="A130" s="157"/>
      <c r="B130" s="158"/>
      <c r="C130" s="187" t="s">
        <v>153</v>
      </c>
      <c r="D130" s="160"/>
      <c r="E130" s="161">
        <v>42.82</v>
      </c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0"/>
      <c r="Z130" s="150"/>
      <c r="AA130" s="150"/>
      <c r="AB130" s="150"/>
      <c r="AC130" s="150"/>
      <c r="AD130" s="150"/>
      <c r="AE130" s="150"/>
      <c r="AF130" s="150"/>
      <c r="AG130" s="150" t="s">
        <v>139</v>
      </c>
      <c r="AH130" s="150">
        <v>0</v>
      </c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</row>
    <row r="131" spans="1:60" outlineLevel="1" x14ac:dyDescent="0.2">
      <c r="A131" s="169">
        <v>35</v>
      </c>
      <c r="B131" s="170" t="s">
        <v>253</v>
      </c>
      <c r="C131" s="186" t="s">
        <v>254</v>
      </c>
      <c r="D131" s="171" t="s">
        <v>131</v>
      </c>
      <c r="E131" s="172">
        <v>0.15479999999999999</v>
      </c>
      <c r="F131" s="173"/>
      <c r="G131" s="174">
        <f>ROUND(E131*F131,2)</f>
        <v>0</v>
      </c>
      <c r="H131" s="173"/>
      <c r="I131" s="174">
        <f>ROUND(E131*H131,2)</f>
        <v>0</v>
      </c>
      <c r="J131" s="173"/>
      <c r="K131" s="174">
        <f>ROUND(E131*J131,2)</f>
        <v>0</v>
      </c>
      <c r="L131" s="174">
        <v>21</v>
      </c>
      <c r="M131" s="174">
        <f>G131*(1+L131/100)</f>
        <v>0</v>
      </c>
      <c r="N131" s="174">
        <v>0</v>
      </c>
      <c r="O131" s="174">
        <f>ROUND(E131*N131,2)</f>
        <v>0</v>
      </c>
      <c r="P131" s="174">
        <v>0</v>
      </c>
      <c r="Q131" s="174">
        <f>ROUND(E131*P131,2)</f>
        <v>0</v>
      </c>
      <c r="R131" s="174" t="s">
        <v>236</v>
      </c>
      <c r="S131" s="174" t="s">
        <v>133</v>
      </c>
      <c r="T131" s="175" t="s">
        <v>133</v>
      </c>
      <c r="U131" s="159">
        <v>2.4009999999999998</v>
      </c>
      <c r="V131" s="159">
        <f>ROUND(E131*U131,2)</f>
        <v>0.37</v>
      </c>
      <c r="W131" s="159"/>
      <c r="X131" s="159" t="s">
        <v>206</v>
      </c>
      <c r="Y131" s="150"/>
      <c r="Z131" s="150"/>
      <c r="AA131" s="150"/>
      <c r="AB131" s="150"/>
      <c r="AC131" s="150"/>
      <c r="AD131" s="150"/>
      <c r="AE131" s="150"/>
      <c r="AF131" s="150"/>
      <c r="AG131" s="150" t="s">
        <v>207</v>
      </c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</row>
    <row r="132" spans="1:60" outlineLevel="1" x14ac:dyDescent="0.2">
      <c r="A132" s="157"/>
      <c r="B132" s="158"/>
      <c r="C132" s="253" t="s">
        <v>255</v>
      </c>
      <c r="D132" s="254"/>
      <c r="E132" s="254"/>
      <c r="F132" s="254"/>
      <c r="G132" s="254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0"/>
      <c r="Z132" s="150"/>
      <c r="AA132" s="150"/>
      <c r="AB132" s="150"/>
      <c r="AC132" s="150"/>
      <c r="AD132" s="150"/>
      <c r="AE132" s="150"/>
      <c r="AF132" s="150"/>
      <c r="AG132" s="150" t="s">
        <v>137</v>
      </c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</row>
    <row r="133" spans="1:60" x14ac:dyDescent="0.2">
      <c r="A133" s="163" t="s">
        <v>127</v>
      </c>
      <c r="B133" s="164" t="s">
        <v>88</v>
      </c>
      <c r="C133" s="185" t="s">
        <v>89</v>
      </c>
      <c r="D133" s="165"/>
      <c r="E133" s="166"/>
      <c r="F133" s="167"/>
      <c r="G133" s="167">
        <f>SUMIF(AG134:AG141,"&lt;&gt;NOR",G134:G141)</f>
        <v>0</v>
      </c>
      <c r="H133" s="167"/>
      <c r="I133" s="167">
        <f>SUM(I134:I141)</f>
        <v>0</v>
      </c>
      <c r="J133" s="167"/>
      <c r="K133" s="167">
        <f>SUM(K134:K141)</f>
        <v>0</v>
      </c>
      <c r="L133" s="167"/>
      <c r="M133" s="167">
        <f>SUM(M134:M141)</f>
        <v>0</v>
      </c>
      <c r="N133" s="167"/>
      <c r="O133" s="167">
        <f>SUM(O134:O141)</f>
        <v>0</v>
      </c>
      <c r="P133" s="167"/>
      <c r="Q133" s="167">
        <f>SUM(Q134:Q141)</f>
        <v>0.15000000000000002</v>
      </c>
      <c r="R133" s="167"/>
      <c r="S133" s="167"/>
      <c r="T133" s="168"/>
      <c r="U133" s="162"/>
      <c r="V133" s="162">
        <f>SUM(V134:V141)</f>
        <v>16.78</v>
      </c>
      <c r="W133" s="162"/>
      <c r="X133" s="162"/>
      <c r="AG133" t="s">
        <v>128</v>
      </c>
    </row>
    <row r="134" spans="1:60" outlineLevel="1" x14ac:dyDescent="0.2">
      <c r="A134" s="169">
        <v>36</v>
      </c>
      <c r="B134" s="170" t="s">
        <v>256</v>
      </c>
      <c r="C134" s="186" t="s">
        <v>257</v>
      </c>
      <c r="D134" s="171" t="s">
        <v>198</v>
      </c>
      <c r="E134" s="172">
        <v>74.03</v>
      </c>
      <c r="F134" s="173"/>
      <c r="G134" s="174">
        <f>ROUND(E134*F134,2)</f>
        <v>0</v>
      </c>
      <c r="H134" s="173"/>
      <c r="I134" s="174">
        <f>ROUND(E134*H134,2)</f>
        <v>0</v>
      </c>
      <c r="J134" s="173"/>
      <c r="K134" s="174">
        <f>ROUND(E134*J134,2)</f>
        <v>0</v>
      </c>
      <c r="L134" s="174">
        <v>21</v>
      </c>
      <c r="M134" s="174">
        <f>G134*(1+L134/100)</f>
        <v>0</v>
      </c>
      <c r="N134" s="174">
        <v>0</v>
      </c>
      <c r="O134" s="174">
        <f>ROUND(E134*N134,2)</f>
        <v>0</v>
      </c>
      <c r="P134" s="174">
        <v>8.0000000000000007E-5</v>
      </c>
      <c r="Q134" s="174">
        <f>ROUND(E134*P134,2)</f>
        <v>0.01</v>
      </c>
      <c r="R134" s="174" t="s">
        <v>236</v>
      </c>
      <c r="S134" s="174" t="s">
        <v>133</v>
      </c>
      <c r="T134" s="175" t="s">
        <v>133</v>
      </c>
      <c r="U134" s="159">
        <v>3.5000000000000003E-2</v>
      </c>
      <c r="V134" s="159">
        <f>ROUND(E134*U134,2)</f>
        <v>2.59</v>
      </c>
      <c r="W134" s="159"/>
      <c r="X134" s="159" t="s">
        <v>134</v>
      </c>
      <c r="Y134" s="150"/>
      <c r="Z134" s="150"/>
      <c r="AA134" s="150"/>
      <c r="AB134" s="150"/>
      <c r="AC134" s="150"/>
      <c r="AD134" s="150"/>
      <c r="AE134" s="150"/>
      <c r="AF134" s="150"/>
      <c r="AG134" s="150" t="s">
        <v>135</v>
      </c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  <c r="BE134" s="150"/>
      <c r="BF134" s="150"/>
      <c r="BG134" s="150"/>
      <c r="BH134" s="150"/>
    </row>
    <row r="135" spans="1:60" outlineLevel="1" x14ac:dyDescent="0.2">
      <c r="A135" s="157"/>
      <c r="B135" s="158"/>
      <c r="C135" s="187" t="s">
        <v>258</v>
      </c>
      <c r="D135" s="160"/>
      <c r="E135" s="161">
        <v>24.788</v>
      </c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0"/>
      <c r="Z135" s="150"/>
      <c r="AA135" s="150"/>
      <c r="AB135" s="150"/>
      <c r="AC135" s="150"/>
      <c r="AD135" s="150"/>
      <c r="AE135" s="150"/>
      <c r="AF135" s="150"/>
      <c r="AG135" s="150" t="s">
        <v>139</v>
      </c>
      <c r="AH135" s="150">
        <v>0</v>
      </c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</row>
    <row r="136" spans="1:60" outlineLevel="1" x14ac:dyDescent="0.2">
      <c r="A136" s="157"/>
      <c r="B136" s="158"/>
      <c r="C136" s="187" t="s">
        <v>259</v>
      </c>
      <c r="D136" s="160"/>
      <c r="E136" s="161">
        <v>24.356000000000002</v>
      </c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0"/>
      <c r="Z136" s="150"/>
      <c r="AA136" s="150"/>
      <c r="AB136" s="150"/>
      <c r="AC136" s="150"/>
      <c r="AD136" s="150"/>
      <c r="AE136" s="150"/>
      <c r="AF136" s="150"/>
      <c r="AG136" s="150" t="s">
        <v>139</v>
      </c>
      <c r="AH136" s="150">
        <v>0</v>
      </c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</row>
    <row r="137" spans="1:60" outlineLevel="1" x14ac:dyDescent="0.2">
      <c r="A137" s="157"/>
      <c r="B137" s="158"/>
      <c r="C137" s="187" t="s">
        <v>260</v>
      </c>
      <c r="D137" s="160"/>
      <c r="E137" s="161">
        <v>24.885999999999999</v>
      </c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0"/>
      <c r="Z137" s="150"/>
      <c r="AA137" s="150"/>
      <c r="AB137" s="150"/>
      <c r="AC137" s="150"/>
      <c r="AD137" s="150"/>
      <c r="AE137" s="150"/>
      <c r="AF137" s="150"/>
      <c r="AG137" s="150" t="s">
        <v>139</v>
      </c>
      <c r="AH137" s="150">
        <v>0</v>
      </c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  <c r="BG137" s="150"/>
      <c r="BH137" s="150"/>
    </row>
    <row r="138" spans="1:60" ht="22.5" outlineLevel="1" x14ac:dyDescent="0.2">
      <c r="A138" s="169">
        <v>37</v>
      </c>
      <c r="B138" s="170" t="s">
        <v>261</v>
      </c>
      <c r="C138" s="186" t="s">
        <v>262</v>
      </c>
      <c r="D138" s="171" t="s">
        <v>142</v>
      </c>
      <c r="E138" s="172">
        <v>135.12360000000001</v>
      </c>
      <c r="F138" s="173"/>
      <c r="G138" s="174">
        <f>ROUND(E138*F138,2)</f>
        <v>0</v>
      </c>
      <c r="H138" s="173"/>
      <c r="I138" s="174">
        <f>ROUND(E138*H138,2)</f>
        <v>0</v>
      </c>
      <c r="J138" s="173"/>
      <c r="K138" s="174">
        <f>ROUND(E138*J138,2)</f>
        <v>0</v>
      </c>
      <c r="L138" s="174">
        <v>21</v>
      </c>
      <c r="M138" s="174">
        <f>G138*(1+L138/100)</f>
        <v>0</v>
      </c>
      <c r="N138" s="174">
        <v>0</v>
      </c>
      <c r="O138" s="174">
        <f>ROUND(E138*N138,2)</f>
        <v>0</v>
      </c>
      <c r="P138" s="174">
        <v>1E-3</v>
      </c>
      <c r="Q138" s="174">
        <f>ROUND(E138*P138,2)</f>
        <v>0.14000000000000001</v>
      </c>
      <c r="R138" s="174" t="s">
        <v>236</v>
      </c>
      <c r="S138" s="174" t="s">
        <v>133</v>
      </c>
      <c r="T138" s="175" t="s">
        <v>133</v>
      </c>
      <c r="U138" s="159">
        <v>0.105</v>
      </c>
      <c r="V138" s="159">
        <f>ROUND(E138*U138,2)</f>
        <v>14.19</v>
      </c>
      <c r="W138" s="159"/>
      <c r="X138" s="159" t="s">
        <v>134</v>
      </c>
      <c r="Y138" s="150"/>
      <c r="Z138" s="150"/>
      <c r="AA138" s="150"/>
      <c r="AB138" s="150"/>
      <c r="AC138" s="150"/>
      <c r="AD138" s="150"/>
      <c r="AE138" s="150"/>
      <c r="AF138" s="150"/>
      <c r="AG138" s="150" t="s">
        <v>135</v>
      </c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</row>
    <row r="139" spans="1:60" outlineLevel="1" x14ac:dyDescent="0.2">
      <c r="A139" s="157"/>
      <c r="B139" s="158"/>
      <c r="C139" s="187" t="s">
        <v>151</v>
      </c>
      <c r="D139" s="160"/>
      <c r="E139" s="161">
        <v>42.79</v>
      </c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0"/>
      <c r="Z139" s="150"/>
      <c r="AA139" s="150"/>
      <c r="AB139" s="150"/>
      <c r="AC139" s="150"/>
      <c r="AD139" s="150"/>
      <c r="AE139" s="150"/>
      <c r="AF139" s="150"/>
      <c r="AG139" s="150" t="s">
        <v>139</v>
      </c>
      <c r="AH139" s="150">
        <v>0</v>
      </c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150"/>
      <c r="BC139" s="150"/>
      <c r="BD139" s="150"/>
      <c r="BE139" s="150"/>
      <c r="BF139" s="150"/>
      <c r="BG139" s="150"/>
      <c r="BH139" s="150"/>
    </row>
    <row r="140" spans="1:60" outlineLevel="1" x14ac:dyDescent="0.2">
      <c r="A140" s="157"/>
      <c r="B140" s="158"/>
      <c r="C140" s="187" t="s">
        <v>183</v>
      </c>
      <c r="D140" s="160"/>
      <c r="E140" s="161">
        <v>49.513599999999997</v>
      </c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0"/>
      <c r="Z140" s="150"/>
      <c r="AA140" s="150"/>
      <c r="AB140" s="150"/>
      <c r="AC140" s="150"/>
      <c r="AD140" s="150"/>
      <c r="AE140" s="150"/>
      <c r="AF140" s="150"/>
      <c r="AG140" s="150" t="s">
        <v>139</v>
      </c>
      <c r="AH140" s="150">
        <v>0</v>
      </c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</row>
    <row r="141" spans="1:60" outlineLevel="1" x14ac:dyDescent="0.2">
      <c r="A141" s="157"/>
      <c r="B141" s="158"/>
      <c r="C141" s="187" t="s">
        <v>153</v>
      </c>
      <c r="D141" s="160"/>
      <c r="E141" s="161">
        <v>42.82</v>
      </c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0"/>
      <c r="Z141" s="150"/>
      <c r="AA141" s="150"/>
      <c r="AB141" s="150"/>
      <c r="AC141" s="150"/>
      <c r="AD141" s="150"/>
      <c r="AE141" s="150"/>
      <c r="AF141" s="150"/>
      <c r="AG141" s="150" t="s">
        <v>139</v>
      </c>
      <c r="AH141" s="150">
        <v>0</v>
      </c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/>
    </row>
    <row r="142" spans="1:60" x14ac:dyDescent="0.2">
      <c r="A142" s="163" t="s">
        <v>127</v>
      </c>
      <c r="B142" s="164" t="s">
        <v>90</v>
      </c>
      <c r="C142" s="185" t="s">
        <v>91</v>
      </c>
      <c r="D142" s="165"/>
      <c r="E142" s="166"/>
      <c r="F142" s="167"/>
      <c r="G142" s="167">
        <f>SUMIF(AG143:AG143,"&lt;&gt;NOR",G143:G143)</f>
        <v>0</v>
      </c>
      <c r="H142" s="167"/>
      <c r="I142" s="167">
        <f>SUM(I143:I143)</f>
        <v>0</v>
      </c>
      <c r="J142" s="167"/>
      <c r="K142" s="167">
        <f>SUM(K143:K143)</f>
        <v>0</v>
      </c>
      <c r="L142" s="167"/>
      <c r="M142" s="167">
        <f>SUM(M143:M143)</f>
        <v>0</v>
      </c>
      <c r="N142" s="167"/>
      <c r="O142" s="167">
        <f>SUM(O143:O143)</f>
        <v>0</v>
      </c>
      <c r="P142" s="167"/>
      <c r="Q142" s="167">
        <f>SUM(Q143:Q143)</f>
        <v>0</v>
      </c>
      <c r="R142" s="167"/>
      <c r="S142" s="167"/>
      <c r="T142" s="168"/>
      <c r="U142" s="162"/>
      <c r="V142" s="162">
        <f>SUM(V143:V143)</f>
        <v>0</v>
      </c>
      <c r="W142" s="162"/>
      <c r="X142" s="162"/>
      <c r="AG142" t="s">
        <v>128</v>
      </c>
    </row>
    <row r="143" spans="1:60" outlineLevel="1" x14ac:dyDescent="0.2">
      <c r="A143" s="177">
        <v>38</v>
      </c>
      <c r="B143" s="178" t="s">
        <v>263</v>
      </c>
      <c r="C143" s="188" t="s">
        <v>264</v>
      </c>
      <c r="D143" s="179" t="s">
        <v>211</v>
      </c>
      <c r="E143" s="180">
        <v>1</v>
      </c>
      <c r="F143" s="181"/>
      <c r="G143" s="182">
        <f>ROUND(E143*F143,2)</f>
        <v>0</v>
      </c>
      <c r="H143" s="181"/>
      <c r="I143" s="182">
        <f>ROUND(E143*H143,2)</f>
        <v>0</v>
      </c>
      <c r="J143" s="181"/>
      <c r="K143" s="182">
        <f>ROUND(E143*J143,2)</f>
        <v>0</v>
      </c>
      <c r="L143" s="182">
        <v>21</v>
      </c>
      <c r="M143" s="182">
        <f>G143*(1+L143/100)</f>
        <v>0</v>
      </c>
      <c r="N143" s="182">
        <v>0</v>
      </c>
      <c r="O143" s="182">
        <f>ROUND(E143*N143,2)</f>
        <v>0</v>
      </c>
      <c r="P143" s="182">
        <v>0</v>
      </c>
      <c r="Q143" s="182">
        <f>ROUND(E143*P143,2)</f>
        <v>0</v>
      </c>
      <c r="R143" s="182"/>
      <c r="S143" s="182" t="s">
        <v>212</v>
      </c>
      <c r="T143" s="183" t="s">
        <v>213</v>
      </c>
      <c r="U143" s="159">
        <v>0</v>
      </c>
      <c r="V143" s="159">
        <f>ROUND(E143*U143,2)</f>
        <v>0</v>
      </c>
      <c r="W143" s="159"/>
      <c r="X143" s="159" t="s">
        <v>134</v>
      </c>
      <c r="Y143" s="150"/>
      <c r="Z143" s="150"/>
      <c r="AA143" s="150"/>
      <c r="AB143" s="150"/>
      <c r="AC143" s="150"/>
      <c r="AD143" s="150"/>
      <c r="AE143" s="150"/>
      <c r="AF143" s="150"/>
      <c r="AG143" s="150" t="s">
        <v>135</v>
      </c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</row>
    <row r="144" spans="1:60" x14ac:dyDescent="0.2">
      <c r="A144" s="163" t="s">
        <v>127</v>
      </c>
      <c r="B144" s="164" t="s">
        <v>92</v>
      </c>
      <c r="C144" s="185" t="s">
        <v>93</v>
      </c>
      <c r="D144" s="165"/>
      <c r="E144" s="166"/>
      <c r="F144" s="167"/>
      <c r="G144" s="167">
        <f>SUMIF(AG145:AG166,"&lt;&gt;NOR",G145:G166)</f>
        <v>0</v>
      </c>
      <c r="H144" s="167"/>
      <c r="I144" s="167">
        <f>SUM(I145:I166)</f>
        <v>0</v>
      </c>
      <c r="J144" s="167"/>
      <c r="K144" s="167">
        <f>SUM(K145:K166)</f>
        <v>0</v>
      </c>
      <c r="L144" s="167"/>
      <c r="M144" s="167">
        <f>SUM(M145:M166)</f>
        <v>0</v>
      </c>
      <c r="N144" s="167"/>
      <c r="O144" s="167">
        <f>SUM(O145:O166)</f>
        <v>0.15000000000000002</v>
      </c>
      <c r="P144" s="167"/>
      <c r="Q144" s="167">
        <f>SUM(Q145:Q166)</f>
        <v>0</v>
      </c>
      <c r="R144" s="167"/>
      <c r="S144" s="167"/>
      <c r="T144" s="168"/>
      <c r="U144" s="162"/>
      <c r="V144" s="162">
        <f>SUM(V145:V166)</f>
        <v>81.95</v>
      </c>
      <c r="W144" s="162"/>
      <c r="X144" s="162"/>
      <c r="AG144" t="s">
        <v>128</v>
      </c>
    </row>
    <row r="145" spans="1:60" outlineLevel="1" x14ac:dyDescent="0.2">
      <c r="A145" s="169">
        <v>39</v>
      </c>
      <c r="B145" s="170" t="s">
        <v>265</v>
      </c>
      <c r="C145" s="186" t="s">
        <v>266</v>
      </c>
      <c r="D145" s="171" t="s">
        <v>142</v>
      </c>
      <c r="E145" s="172">
        <v>465.40287999999998</v>
      </c>
      <c r="F145" s="173"/>
      <c r="G145" s="174">
        <f>ROUND(E145*F145,2)</f>
        <v>0</v>
      </c>
      <c r="H145" s="173"/>
      <c r="I145" s="174">
        <f>ROUND(E145*H145,2)</f>
        <v>0</v>
      </c>
      <c r="J145" s="173"/>
      <c r="K145" s="174">
        <f>ROUND(E145*J145,2)</f>
        <v>0</v>
      </c>
      <c r="L145" s="174">
        <v>21</v>
      </c>
      <c r="M145" s="174">
        <f>G145*(1+L145/100)</f>
        <v>0</v>
      </c>
      <c r="N145" s="174">
        <v>0</v>
      </c>
      <c r="O145" s="174">
        <f>ROUND(E145*N145,2)</f>
        <v>0</v>
      </c>
      <c r="P145" s="174">
        <v>0</v>
      </c>
      <c r="Q145" s="174">
        <f>ROUND(E145*P145,2)</f>
        <v>0</v>
      </c>
      <c r="R145" s="174" t="s">
        <v>267</v>
      </c>
      <c r="S145" s="174" t="s">
        <v>133</v>
      </c>
      <c r="T145" s="175" t="s">
        <v>133</v>
      </c>
      <c r="U145" s="159">
        <v>7.2499999999999995E-2</v>
      </c>
      <c r="V145" s="159">
        <f>ROUND(E145*U145,2)</f>
        <v>33.74</v>
      </c>
      <c r="W145" s="159"/>
      <c r="X145" s="159" t="s">
        <v>134</v>
      </c>
      <c r="Y145" s="150"/>
      <c r="Z145" s="150"/>
      <c r="AA145" s="150"/>
      <c r="AB145" s="150"/>
      <c r="AC145" s="150"/>
      <c r="AD145" s="150"/>
      <c r="AE145" s="150"/>
      <c r="AF145" s="150"/>
      <c r="AG145" s="150" t="s">
        <v>135</v>
      </c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0"/>
      <c r="BC145" s="150"/>
      <c r="BD145" s="150"/>
      <c r="BE145" s="150"/>
      <c r="BF145" s="150"/>
      <c r="BG145" s="150"/>
      <c r="BH145" s="150"/>
    </row>
    <row r="146" spans="1:60" outlineLevel="1" x14ac:dyDescent="0.2">
      <c r="A146" s="157"/>
      <c r="B146" s="158"/>
      <c r="C146" s="187" t="s">
        <v>151</v>
      </c>
      <c r="D146" s="160"/>
      <c r="E146" s="161">
        <v>42.79</v>
      </c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0"/>
      <c r="Z146" s="150"/>
      <c r="AA146" s="150"/>
      <c r="AB146" s="150"/>
      <c r="AC146" s="150"/>
      <c r="AD146" s="150"/>
      <c r="AE146" s="150"/>
      <c r="AF146" s="150"/>
      <c r="AG146" s="150" t="s">
        <v>139</v>
      </c>
      <c r="AH146" s="150">
        <v>0</v>
      </c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  <c r="AT146" s="150"/>
      <c r="AU146" s="150"/>
      <c r="AV146" s="150"/>
      <c r="AW146" s="150"/>
      <c r="AX146" s="150"/>
      <c r="AY146" s="150"/>
      <c r="AZ146" s="150"/>
      <c r="BA146" s="150"/>
      <c r="BB146" s="150"/>
      <c r="BC146" s="150"/>
      <c r="BD146" s="150"/>
      <c r="BE146" s="150"/>
      <c r="BF146" s="150"/>
      <c r="BG146" s="150"/>
      <c r="BH146" s="150"/>
    </row>
    <row r="147" spans="1:60" outlineLevel="1" x14ac:dyDescent="0.2">
      <c r="A147" s="157"/>
      <c r="B147" s="158"/>
      <c r="C147" s="187" t="s">
        <v>152</v>
      </c>
      <c r="D147" s="160"/>
      <c r="E147" s="161">
        <v>46.54</v>
      </c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0"/>
      <c r="Z147" s="150"/>
      <c r="AA147" s="150"/>
      <c r="AB147" s="150"/>
      <c r="AC147" s="150"/>
      <c r="AD147" s="150"/>
      <c r="AE147" s="150"/>
      <c r="AF147" s="150"/>
      <c r="AG147" s="150" t="s">
        <v>139</v>
      </c>
      <c r="AH147" s="150">
        <v>0</v>
      </c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50"/>
      <c r="AX147" s="150"/>
      <c r="AY147" s="150"/>
      <c r="AZ147" s="150"/>
      <c r="BA147" s="150"/>
      <c r="BB147" s="150"/>
      <c r="BC147" s="150"/>
      <c r="BD147" s="150"/>
      <c r="BE147" s="150"/>
      <c r="BF147" s="150"/>
      <c r="BG147" s="150"/>
      <c r="BH147" s="150"/>
    </row>
    <row r="148" spans="1:60" outlineLevel="1" x14ac:dyDescent="0.2">
      <c r="A148" s="157"/>
      <c r="B148" s="158"/>
      <c r="C148" s="187" t="s">
        <v>153</v>
      </c>
      <c r="D148" s="160"/>
      <c r="E148" s="161">
        <v>42.82</v>
      </c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0"/>
      <c r="Z148" s="150"/>
      <c r="AA148" s="150"/>
      <c r="AB148" s="150"/>
      <c r="AC148" s="150"/>
      <c r="AD148" s="150"/>
      <c r="AE148" s="150"/>
      <c r="AF148" s="150"/>
      <c r="AG148" s="150" t="s">
        <v>139</v>
      </c>
      <c r="AH148" s="150">
        <v>0</v>
      </c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50"/>
      <c r="BD148" s="150"/>
      <c r="BE148" s="150"/>
      <c r="BF148" s="150"/>
      <c r="BG148" s="150"/>
      <c r="BH148" s="150"/>
    </row>
    <row r="149" spans="1:60" outlineLevel="1" x14ac:dyDescent="0.2">
      <c r="A149" s="157"/>
      <c r="B149" s="158"/>
      <c r="C149" s="187" t="s">
        <v>158</v>
      </c>
      <c r="D149" s="160"/>
      <c r="E149" s="161">
        <v>110.50836</v>
      </c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0"/>
      <c r="Z149" s="150"/>
      <c r="AA149" s="150"/>
      <c r="AB149" s="150"/>
      <c r="AC149" s="150"/>
      <c r="AD149" s="150"/>
      <c r="AE149" s="150"/>
      <c r="AF149" s="150"/>
      <c r="AG149" s="150" t="s">
        <v>139</v>
      </c>
      <c r="AH149" s="150">
        <v>0</v>
      </c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0"/>
      <c r="AX149" s="150"/>
      <c r="AY149" s="150"/>
      <c r="AZ149" s="150"/>
      <c r="BA149" s="150"/>
      <c r="BB149" s="150"/>
      <c r="BC149" s="150"/>
      <c r="BD149" s="150"/>
      <c r="BE149" s="150"/>
      <c r="BF149" s="150"/>
      <c r="BG149" s="150"/>
      <c r="BH149" s="150"/>
    </row>
    <row r="150" spans="1:60" ht="22.5" outlineLevel="1" x14ac:dyDescent="0.2">
      <c r="A150" s="157"/>
      <c r="B150" s="158"/>
      <c r="C150" s="187" t="s">
        <v>159</v>
      </c>
      <c r="D150" s="160"/>
      <c r="E150" s="161">
        <v>112.0226</v>
      </c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0"/>
      <c r="Z150" s="150"/>
      <c r="AA150" s="150"/>
      <c r="AB150" s="150"/>
      <c r="AC150" s="150"/>
      <c r="AD150" s="150"/>
      <c r="AE150" s="150"/>
      <c r="AF150" s="150"/>
      <c r="AG150" s="150" t="s">
        <v>139</v>
      </c>
      <c r="AH150" s="150">
        <v>0</v>
      </c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  <c r="BC150" s="150"/>
      <c r="BD150" s="150"/>
      <c r="BE150" s="150"/>
      <c r="BF150" s="150"/>
      <c r="BG150" s="150"/>
      <c r="BH150" s="150"/>
    </row>
    <row r="151" spans="1:60" outlineLevel="1" x14ac:dyDescent="0.2">
      <c r="A151" s="157"/>
      <c r="B151" s="158"/>
      <c r="C151" s="187" t="s">
        <v>160</v>
      </c>
      <c r="D151" s="160"/>
      <c r="E151" s="161">
        <v>110.72192</v>
      </c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0"/>
      <c r="Z151" s="150"/>
      <c r="AA151" s="150"/>
      <c r="AB151" s="150"/>
      <c r="AC151" s="150"/>
      <c r="AD151" s="150"/>
      <c r="AE151" s="150"/>
      <c r="AF151" s="150"/>
      <c r="AG151" s="150" t="s">
        <v>139</v>
      </c>
      <c r="AH151" s="150">
        <v>0</v>
      </c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</row>
    <row r="152" spans="1:60" outlineLevel="1" x14ac:dyDescent="0.2">
      <c r="A152" s="169">
        <v>40</v>
      </c>
      <c r="B152" s="170" t="s">
        <v>268</v>
      </c>
      <c r="C152" s="186" t="s">
        <v>269</v>
      </c>
      <c r="D152" s="171" t="s">
        <v>142</v>
      </c>
      <c r="E152" s="172">
        <v>465.40287999999998</v>
      </c>
      <c r="F152" s="173"/>
      <c r="G152" s="174">
        <f>ROUND(E152*F152,2)</f>
        <v>0</v>
      </c>
      <c r="H152" s="173"/>
      <c r="I152" s="174">
        <f>ROUND(E152*H152,2)</f>
        <v>0</v>
      </c>
      <c r="J152" s="173"/>
      <c r="K152" s="174">
        <f>ROUND(E152*J152,2)</f>
        <v>0</v>
      </c>
      <c r="L152" s="174">
        <v>21</v>
      </c>
      <c r="M152" s="174">
        <f>G152*(1+L152/100)</f>
        <v>0</v>
      </c>
      <c r="N152" s="174">
        <v>1.7000000000000001E-4</v>
      </c>
      <c r="O152" s="174">
        <f>ROUND(E152*N152,2)</f>
        <v>0.08</v>
      </c>
      <c r="P152" s="174">
        <v>0</v>
      </c>
      <c r="Q152" s="174">
        <f>ROUND(E152*P152,2)</f>
        <v>0</v>
      </c>
      <c r="R152" s="174" t="s">
        <v>267</v>
      </c>
      <c r="S152" s="174" t="s">
        <v>133</v>
      </c>
      <c r="T152" s="175" t="s">
        <v>133</v>
      </c>
      <c r="U152" s="159">
        <v>3.2480000000000002E-2</v>
      </c>
      <c r="V152" s="159">
        <f>ROUND(E152*U152,2)</f>
        <v>15.12</v>
      </c>
      <c r="W152" s="159"/>
      <c r="X152" s="159" t="s">
        <v>134</v>
      </c>
      <c r="Y152" s="150"/>
      <c r="Z152" s="150"/>
      <c r="AA152" s="150"/>
      <c r="AB152" s="150"/>
      <c r="AC152" s="150"/>
      <c r="AD152" s="150"/>
      <c r="AE152" s="150"/>
      <c r="AF152" s="150"/>
      <c r="AG152" s="150" t="s">
        <v>135</v>
      </c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  <c r="AW152" s="150"/>
      <c r="AX152" s="150"/>
      <c r="AY152" s="150"/>
      <c r="AZ152" s="150"/>
      <c r="BA152" s="150"/>
      <c r="BB152" s="150"/>
      <c r="BC152" s="150"/>
      <c r="BD152" s="150"/>
      <c r="BE152" s="150"/>
      <c r="BF152" s="150"/>
      <c r="BG152" s="150"/>
      <c r="BH152" s="150"/>
    </row>
    <row r="153" spans="1:60" outlineLevel="1" x14ac:dyDescent="0.2">
      <c r="A153" s="157"/>
      <c r="B153" s="158"/>
      <c r="C153" s="187" t="s">
        <v>151</v>
      </c>
      <c r="D153" s="160"/>
      <c r="E153" s="161">
        <v>42.79</v>
      </c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0"/>
      <c r="Z153" s="150"/>
      <c r="AA153" s="150"/>
      <c r="AB153" s="150"/>
      <c r="AC153" s="150"/>
      <c r="AD153" s="150"/>
      <c r="AE153" s="150"/>
      <c r="AF153" s="150"/>
      <c r="AG153" s="150" t="s">
        <v>139</v>
      </c>
      <c r="AH153" s="150">
        <v>0</v>
      </c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</row>
    <row r="154" spans="1:60" outlineLevel="1" x14ac:dyDescent="0.2">
      <c r="A154" s="157"/>
      <c r="B154" s="158"/>
      <c r="C154" s="187" t="s">
        <v>152</v>
      </c>
      <c r="D154" s="160"/>
      <c r="E154" s="161">
        <v>46.54</v>
      </c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0"/>
      <c r="Z154" s="150"/>
      <c r="AA154" s="150"/>
      <c r="AB154" s="150"/>
      <c r="AC154" s="150"/>
      <c r="AD154" s="150"/>
      <c r="AE154" s="150"/>
      <c r="AF154" s="150"/>
      <c r="AG154" s="150" t="s">
        <v>139</v>
      </c>
      <c r="AH154" s="150">
        <v>0</v>
      </c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</row>
    <row r="155" spans="1:60" outlineLevel="1" x14ac:dyDescent="0.2">
      <c r="A155" s="157"/>
      <c r="B155" s="158"/>
      <c r="C155" s="187" t="s">
        <v>153</v>
      </c>
      <c r="D155" s="160"/>
      <c r="E155" s="161">
        <v>42.82</v>
      </c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0"/>
      <c r="Z155" s="150"/>
      <c r="AA155" s="150"/>
      <c r="AB155" s="150"/>
      <c r="AC155" s="150"/>
      <c r="AD155" s="150"/>
      <c r="AE155" s="150"/>
      <c r="AF155" s="150"/>
      <c r="AG155" s="150" t="s">
        <v>139</v>
      </c>
      <c r="AH155" s="150">
        <v>0</v>
      </c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</row>
    <row r="156" spans="1:60" outlineLevel="1" x14ac:dyDescent="0.2">
      <c r="A156" s="157"/>
      <c r="B156" s="158"/>
      <c r="C156" s="187" t="s">
        <v>158</v>
      </c>
      <c r="D156" s="160"/>
      <c r="E156" s="161">
        <v>110.50836</v>
      </c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0"/>
      <c r="Z156" s="150"/>
      <c r="AA156" s="150"/>
      <c r="AB156" s="150"/>
      <c r="AC156" s="150"/>
      <c r="AD156" s="150"/>
      <c r="AE156" s="150"/>
      <c r="AF156" s="150"/>
      <c r="AG156" s="150" t="s">
        <v>139</v>
      </c>
      <c r="AH156" s="150">
        <v>0</v>
      </c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</row>
    <row r="157" spans="1:60" ht="22.5" outlineLevel="1" x14ac:dyDescent="0.2">
      <c r="A157" s="157"/>
      <c r="B157" s="158"/>
      <c r="C157" s="187" t="s">
        <v>159</v>
      </c>
      <c r="D157" s="160"/>
      <c r="E157" s="161">
        <v>112.0226</v>
      </c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0"/>
      <c r="Z157" s="150"/>
      <c r="AA157" s="150"/>
      <c r="AB157" s="150"/>
      <c r="AC157" s="150"/>
      <c r="AD157" s="150"/>
      <c r="AE157" s="150"/>
      <c r="AF157" s="150"/>
      <c r="AG157" s="150" t="s">
        <v>139</v>
      </c>
      <c r="AH157" s="150">
        <v>0</v>
      </c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</row>
    <row r="158" spans="1:60" outlineLevel="1" x14ac:dyDescent="0.2">
      <c r="A158" s="157"/>
      <c r="B158" s="158"/>
      <c r="C158" s="187" t="s">
        <v>160</v>
      </c>
      <c r="D158" s="160"/>
      <c r="E158" s="161">
        <v>110.72192</v>
      </c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0"/>
      <c r="Z158" s="150"/>
      <c r="AA158" s="150"/>
      <c r="AB158" s="150"/>
      <c r="AC158" s="150"/>
      <c r="AD158" s="150"/>
      <c r="AE158" s="150"/>
      <c r="AF158" s="150"/>
      <c r="AG158" s="150" t="s">
        <v>139</v>
      </c>
      <c r="AH158" s="150">
        <v>0</v>
      </c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</row>
    <row r="159" spans="1:60" outlineLevel="1" x14ac:dyDescent="0.2">
      <c r="A159" s="169">
        <v>41</v>
      </c>
      <c r="B159" s="170" t="s">
        <v>270</v>
      </c>
      <c r="C159" s="186" t="s">
        <v>271</v>
      </c>
      <c r="D159" s="171" t="s">
        <v>142</v>
      </c>
      <c r="E159" s="172">
        <v>465.40287999999998</v>
      </c>
      <c r="F159" s="173"/>
      <c r="G159" s="174">
        <f>ROUND(E159*F159,2)</f>
        <v>0</v>
      </c>
      <c r="H159" s="173"/>
      <c r="I159" s="174">
        <f>ROUND(E159*H159,2)</f>
        <v>0</v>
      </c>
      <c r="J159" s="173"/>
      <c r="K159" s="174">
        <f>ROUND(E159*J159,2)</f>
        <v>0</v>
      </c>
      <c r="L159" s="174">
        <v>21</v>
      </c>
      <c r="M159" s="174">
        <f>G159*(1+L159/100)</f>
        <v>0</v>
      </c>
      <c r="N159" s="174">
        <v>1.6000000000000001E-4</v>
      </c>
      <c r="O159" s="174">
        <f>ROUND(E159*N159,2)</f>
        <v>7.0000000000000007E-2</v>
      </c>
      <c r="P159" s="174">
        <v>0</v>
      </c>
      <c r="Q159" s="174">
        <f>ROUND(E159*P159,2)</f>
        <v>0</v>
      </c>
      <c r="R159" s="174" t="s">
        <v>267</v>
      </c>
      <c r="S159" s="174" t="s">
        <v>133</v>
      </c>
      <c r="T159" s="175" t="s">
        <v>133</v>
      </c>
      <c r="U159" s="159">
        <v>7.1099999999999997E-2</v>
      </c>
      <c r="V159" s="159">
        <f>ROUND(E159*U159,2)</f>
        <v>33.090000000000003</v>
      </c>
      <c r="W159" s="159"/>
      <c r="X159" s="159" t="s">
        <v>134</v>
      </c>
      <c r="Y159" s="150"/>
      <c r="Z159" s="150"/>
      <c r="AA159" s="150"/>
      <c r="AB159" s="150"/>
      <c r="AC159" s="150"/>
      <c r="AD159" s="150"/>
      <c r="AE159" s="150"/>
      <c r="AF159" s="150"/>
      <c r="AG159" s="150" t="s">
        <v>135</v>
      </c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</row>
    <row r="160" spans="1:60" outlineLevel="1" x14ac:dyDescent="0.2">
      <c r="A160" s="157"/>
      <c r="B160" s="158"/>
      <c r="C160" s="187" t="s">
        <v>151</v>
      </c>
      <c r="D160" s="160"/>
      <c r="E160" s="161">
        <v>42.79</v>
      </c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0"/>
      <c r="Z160" s="150"/>
      <c r="AA160" s="150"/>
      <c r="AB160" s="150"/>
      <c r="AC160" s="150"/>
      <c r="AD160" s="150"/>
      <c r="AE160" s="150"/>
      <c r="AF160" s="150"/>
      <c r="AG160" s="150" t="s">
        <v>139</v>
      </c>
      <c r="AH160" s="150">
        <v>0</v>
      </c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</row>
    <row r="161" spans="1:60" outlineLevel="1" x14ac:dyDescent="0.2">
      <c r="A161" s="157"/>
      <c r="B161" s="158"/>
      <c r="C161" s="187" t="s">
        <v>152</v>
      </c>
      <c r="D161" s="160"/>
      <c r="E161" s="161">
        <v>46.54</v>
      </c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50"/>
      <c r="Z161" s="150"/>
      <c r="AA161" s="150"/>
      <c r="AB161" s="150"/>
      <c r="AC161" s="150"/>
      <c r="AD161" s="150"/>
      <c r="AE161" s="150"/>
      <c r="AF161" s="150"/>
      <c r="AG161" s="150" t="s">
        <v>139</v>
      </c>
      <c r="AH161" s="150">
        <v>0</v>
      </c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</row>
    <row r="162" spans="1:60" outlineLevel="1" x14ac:dyDescent="0.2">
      <c r="A162" s="157"/>
      <c r="B162" s="158"/>
      <c r="C162" s="187" t="s">
        <v>153</v>
      </c>
      <c r="D162" s="160"/>
      <c r="E162" s="161">
        <v>42.82</v>
      </c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0"/>
      <c r="Z162" s="150"/>
      <c r="AA162" s="150"/>
      <c r="AB162" s="150"/>
      <c r="AC162" s="150"/>
      <c r="AD162" s="150"/>
      <c r="AE162" s="150"/>
      <c r="AF162" s="150"/>
      <c r="AG162" s="150" t="s">
        <v>139</v>
      </c>
      <c r="AH162" s="150">
        <v>0</v>
      </c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</row>
    <row r="163" spans="1:60" outlineLevel="1" x14ac:dyDescent="0.2">
      <c r="A163" s="157"/>
      <c r="B163" s="158"/>
      <c r="C163" s="187" t="s">
        <v>158</v>
      </c>
      <c r="D163" s="160"/>
      <c r="E163" s="161">
        <v>110.50836</v>
      </c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0"/>
      <c r="Z163" s="150"/>
      <c r="AA163" s="150"/>
      <c r="AB163" s="150"/>
      <c r="AC163" s="150"/>
      <c r="AD163" s="150"/>
      <c r="AE163" s="150"/>
      <c r="AF163" s="150"/>
      <c r="AG163" s="150" t="s">
        <v>139</v>
      </c>
      <c r="AH163" s="150">
        <v>0</v>
      </c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0"/>
      <c r="BH163" s="150"/>
    </row>
    <row r="164" spans="1:60" ht="22.5" outlineLevel="1" x14ac:dyDescent="0.2">
      <c r="A164" s="157"/>
      <c r="B164" s="158"/>
      <c r="C164" s="187" t="s">
        <v>159</v>
      </c>
      <c r="D164" s="160"/>
      <c r="E164" s="161">
        <v>112.0226</v>
      </c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0"/>
      <c r="Z164" s="150"/>
      <c r="AA164" s="150"/>
      <c r="AB164" s="150"/>
      <c r="AC164" s="150"/>
      <c r="AD164" s="150"/>
      <c r="AE164" s="150"/>
      <c r="AF164" s="150"/>
      <c r="AG164" s="150" t="s">
        <v>139</v>
      </c>
      <c r="AH164" s="150">
        <v>0</v>
      </c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  <c r="BG164" s="150"/>
      <c r="BH164" s="150"/>
    </row>
    <row r="165" spans="1:60" outlineLevel="1" x14ac:dyDescent="0.2">
      <c r="A165" s="157"/>
      <c r="B165" s="158"/>
      <c r="C165" s="187" t="s">
        <v>160</v>
      </c>
      <c r="D165" s="160"/>
      <c r="E165" s="161">
        <v>110.72192</v>
      </c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0"/>
      <c r="Z165" s="150"/>
      <c r="AA165" s="150"/>
      <c r="AB165" s="150"/>
      <c r="AC165" s="150"/>
      <c r="AD165" s="150"/>
      <c r="AE165" s="150"/>
      <c r="AF165" s="150"/>
      <c r="AG165" s="150" t="s">
        <v>139</v>
      </c>
      <c r="AH165" s="150">
        <v>0</v>
      </c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  <c r="AT165" s="150"/>
      <c r="AU165" s="150"/>
      <c r="AV165" s="150"/>
      <c r="AW165" s="150"/>
      <c r="AX165" s="150"/>
      <c r="AY165" s="150"/>
      <c r="AZ165" s="150"/>
      <c r="BA165" s="150"/>
      <c r="BB165" s="150"/>
      <c r="BC165" s="150"/>
      <c r="BD165" s="150"/>
      <c r="BE165" s="150"/>
      <c r="BF165" s="150"/>
      <c r="BG165" s="150"/>
      <c r="BH165" s="150"/>
    </row>
    <row r="166" spans="1:60" outlineLevel="1" x14ac:dyDescent="0.2">
      <c r="A166" s="177">
        <v>42</v>
      </c>
      <c r="B166" s="178" t="s">
        <v>272</v>
      </c>
      <c r="C166" s="188" t="s">
        <v>273</v>
      </c>
      <c r="D166" s="179" t="s">
        <v>216</v>
      </c>
      <c r="E166" s="180">
        <v>1</v>
      </c>
      <c r="F166" s="181"/>
      <c r="G166" s="182">
        <f>ROUND(E166*F166,2)</f>
        <v>0</v>
      </c>
      <c r="H166" s="181"/>
      <c r="I166" s="182">
        <f>ROUND(E166*H166,2)</f>
        <v>0</v>
      </c>
      <c r="J166" s="181"/>
      <c r="K166" s="182">
        <f>ROUND(E166*J166,2)</f>
        <v>0</v>
      </c>
      <c r="L166" s="182">
        <v>21</v>
      </c>
      <c r="M166" s="182">
        <f>G166*(1+L166/100)</f>
        <v>0</v>
      </c>
      <c r="N166" s="182">
        <v>0</v>
      </c>
      <c r="O166" s="182">
        <f>ROUND(E166*N166,2)</f>
        <v>0</v>
      </c>
      <c r="P166" s="182">
        <v>0</v>
      </c>
      <c r="Q166" s="182">
        <f>ROUND(E166*P166,2)</f>
        <v>0</v>
      </c>
      <c r="R166" s="182"/>
      <c r="S166" s="182" t="s">
        <v>212</v>
      </c>
      <c r="T166" s="183" t="s">
        <v>213</v>
      </c>
      <c r="U166" s="159">
        <v>0</v>
      </c>
      <c r="V166" s="159">
        <f>ROUND(E166*U166,2)</f>
        <v>0</v>
      </c>
      <c r="W166" s="159"/>
      <c r="X166" s="159" t="s">
        <v>134</v>
      </c>
      <c r="Y166" s="150"/>
      <c r="Z166" s="150"/>
      <c r="AA166" s="150"/>
      <c r="AB166" s="150"/>
      <c r="AC166" s="150"/>
      <c r="AD166" s="150"/>
      <c r="AE166" s="150"/>
      <c r="AF166" s="150"/>
      <c r="AG166" s="150" t="s">
        <v>135</v>
      </c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0"/>
      <c r="AY166" s="150"/>
      <c r="AZ166" s="150"/>
      <c r="BA166" s="150"/>
      <c r="BB166" s="150"/>
      <c r="BC166" s="150"/>
      <c r="BD166" s="150"/>
      <c r="BE166" s="150"/>
      <c r="BF166" s="150"/>
      <c r="BG166" s="150"/>
      <c r="BH166" s="150"/>
    </row>
    <row r="167" spans="1:60" x14ac:dyDescent="0.2">
      <c r="A167" s="163" t="s">
        <v>127</v>
      </c>
      <c r="B167" s="164" t="s">
        <v>94</v>
      </c>
      <c r="C167" s="185" t="s">
        <v>95</v>
      </c>
      <c r="D167" s="165"/>
      <c r="E167" s="166"/>
      <c r="F167" s="167"/>
      <c r="G167" s="167">
        <f>SUMIF(AG168:AG168,"&lt;&gt;NOR",G168:G168)</f>
        <v>0</v>
      </c>
      <c r="H167" s="167"/>
      <c r="I167" s="167">
        <f>SUM(I168:I168)</f>
        <v>0</v>
      </c>
      <c r="J167" s="167"/>
      <c r="K167" s="167">
        <f>SUM(K168:K168)</f>
        <v>0</v>
      </c>
      <c r="L167" s="167"/>
      <c r="M167" s="167">
        <f>SUM(M168:M168)</f>
        <v>0</v>
      </c>
      <c r="N167" s="167"/>
      <c r="O167" s="167">
        <f>SUM(O168:O168)</f>
        <v>0</v>
      </c>
      <c r="P167" s="167"/>
      <c r="Q167" s="167">
        <f>SUM(Q168:Q168)</f>
        <v>0</v>
      </c>
      <c r="R167" s="167"/>
      <c r="S167" s="167"/>
      <c r="T167" s="168"/>
      <c r="U167" s="162"/>
      <c r="V167" s="162">
        <f>SUM(V168:V168)</f>
        <v>0</v>
      </c>
      <c r="W167" s="162"/>
      <c r="X167" s="162"/>
      <c r="AG167" t="s">
        <v>128</v>
      </c>
    </row>
    <row r="168" spans="1:60" ht="22.5" outlineLevel="1" x14ac:dyDescent="0.2">
      <c r="A168" s="177">
        <v>43</v>
      </c>
      <c r="B168" s="178" t="s">
        <v>274</v>
      </c>
      <c r="C168" s="188" t="s">
        <v>275</v>
      </c>
      <c r="D168" s="179" t="s">
        <v>211</v>
      </c>
      <c r="E168" s="180">
        <v>1</v>
      </c>
      <c r="F168" s="181"/>
      <c r="G168" s="182">
        <f>ROUND(E168*F168,2)</f>
        <v>0</v>
      </c>
      <c r="H168" s="181"/>
      <c r="I168" s="182">
        <f>ROUND(E168*H168,2)</f>
        <v>0</v>
      </c>
      <c r="J168" s="181"/>
      <c r="K168" s="182">
        <f>ROUND(E168*J168,2)</f>
        <v>0</v>
      </c>
      <c r="L168" s="182">
        <v>21</v>
      </c>
      <c r="M168" s="182">
        <f>G168*(1+L168/100)</f>
        <v>0</v>
      </c>
      <c r="N168" s="182">
        <v>0</v>
      </c>
      <c r="O168" s="182">
        <f>ROUND(E168*N168,2)</f>
        <v>0</v>
      </c>
      <c r="P168" s="182">
        <v>0</v>
      </c>
      <c r="Q168" s="182">
        <f>ROUND(E168*P168,2)</f>
        <v>0</v>
      </c>
      <c r="R168" s="182"/>
      <c r="S168" s="182" t="s">
        <v>212</v>
      </c>
      <c r="T168" s="183" t="s">
        <v>213</v>
      </c>
      <c r="U168" s="159">
        <v>0</v>
      </c>
      <c r="V168" s="159">
        <f>ROUND(E168*U168,2)</f>
        <v>0</v>
      </c>
      <c r="W168" s="159"/>
      <c r="X168" s="159" t="s">
        <v>134</v>
      </c>
      <c r="Y168" s="150"/>
      <c r="Z168" s="150"/>
      <c r="AA168" s="150"/>
      <c r="AB168" s="150"/>
      <c r="AC168" s="150"/>
      <c r="AD168" s="150"/>
      <c r="AE168" s="150"/>
      <c r="AF168" s="150"/>
      <c r="AG168" s="150" t="s">
        <v>135</v>
      </c>
      <c r="AH168" s="150"/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0"/>
      <c r="AT168" s="150"/>
      <c r="AU168" s="150"/>
      <c r="AV168" s="150"/>
      <c r="AW168" s="150"/>
      <c r="AX168" s="150"/>
      <c r="AY168" s="150"/>
      <c r="AZ168" s="150"/>
      <c r="BA168" s="150"/>
      <c r="BB168" s="150"/>
      <c r="BC168" s="150"/>
      <c r="BD168" s="150"/>
      <c r="BE168" s="150"/>
      <c r="BF168" s="150"/>
      <c r="BG168" s="150"/>
      <c r="BH168" s="150"/>
    </row>
    <row r="169" spans="1:60" x14ac:dyDescent="0.2">
      <c r="A169" s="163" t="s">
        <v>127</v>
      </c>
      <c r="B169" s="164" t="s">
        <v>96</v>
      </c>
      <c r="C169" s="185" t="s">
        <v>97</v>
      </c>
      <c r="D169" s="165"/>
      <c r="E169" s="166"/>
      <c r="F169" s="167"/>
      <c r="G169" s="167">
        <f>SUMIF(AG170:AG185,"&lt;&gt;NOR",G170:G185)</f>
        <v>0</v>
      </c>
      <c r="H169" s="167"/>
      <c r="I169" s="167">
        <f>SUM(I170:I185)</f>
        <v>0</v>
      </c>
      <c r="J169" s="167"/>
      <c r="K169" s="167">
        <f>SUM(K170:K185)</f>
        <v>0</v>
      </c>
      <c r="L169" s="167"/>
      <c r="M169" s="167">
        <f>SUM(M170:M185)</f>
        <v>0</v>
      </c>
      <c r="N169" s="167"/>
      <c r="O169" s="167">
        <f>SUM(O170:O185)</f>
        <v>0</v>
      </c>
      <c r="P169" s="167"/>
      <c r="Q169" s="167">
        <f>SUM(Q170:Q185)</f>
        <v>0</v>
      </c>
      <c r="R169" s="167"/>
      <c r="S169" s="167"/>
      <c r="T169" s="168"/>
      <c r="U169" s="162"/>
      <c r="V169" s="162">
        <f>SUM(V170:V185)</f>
        <v>35.61</v>
      </c>
      <c r="W169" s="162"/>
      <c r="X169" s="162"/>
      <c r="AG169" t="s">
        <v>128</v>
      </c>
    </row>
    <row r="170" spans="1:60" ht="22.5" outlineLevel="1" x14ac:dyDescent="0.2">
      <c r="A170" s="169">
        <v>44</v>
      </c>
      <c r="B170" s="170" t="s">
        <v>276</v>
      </c>
      <c r="C170" s="186" t="s">
        <v>277</v>
      </c>
      <c r="D170" s="171" t="s">
        <v>131</v>
      </c>
      <c r="E170" s="172">
        <v>18.954889999999999</v>
      </c>
      <c r="F170" s="173"/>
      <c r="G170" s="174">
        <f>ROUND(E170*F170,2)</f>
        <v>0</v>
      </c>
      <c r="H170" s="173"/>
      <c r="I170" s="174">
        <f>ROUND(E170*H170,2)</f>
        <v>0</v>
      </c>
      <c r="J170" s="173"/>
      <c r="K170" s="174">
        <f>ROUND(E170*J170,2)</f>
        <v>0</v>
      </c>
      <c r="L170" s="174">
        <v>21</v>
      </c>
      <c r="M170" s="174">
        <f>G170*(1+L170/100)</f>
        <v>0</v>
      </c>
      <c r="N170" s="174">
        <v>0</v>
      </c>
      <c r="O170" s="174">
        <f>ROUND(E170*N170,2)</f>
        <v>0</v>
      </c>
      <c r="P170" s="174">
        <v>0</v>
      </c>
      <c r="Q170" s="174">
        <f>ROUND(E170*P170,2)</f>
        <v>0</v>
      </c>
      <c r="R170" s="174" t="s">
        <v>278</v>
      </c>
      <c r="S170" s="174" t="s">
        <v>133</v>
      </c>
      <c r="T170" s="175" t="s">
        <v>133</v>
      </c>
      <c r="U170" s="159">
        <v>0.27700000000000002</v>
      </c>
      <c r="V170" s="159">
        <f>ROUND(E170*U170,2)</f>
        <v>5.25</v>
      </c>
      <c r="W170" s="159"/>
      <c r="X170" s="159" t="s">
        <v>279</v>
      </c>
      <c r="Y170" s="150"/>
      <c r="Z170" s="150"/>
      <c r="AA170" s="150"/>
      <c r="AB170" s="150"/>
      <c r="AC170" s="150"/>
      <c r="AD170" s="150"/>
      <c r="AE170" s="150"/>
      <c r="AF170" s="150"/>
      <c r="AG170" s="150" t="s">
        <v>280</v>
      </c>
      <c r="AH170" s="150"/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0"/>
      <c r="AT170" s="150"/>
      <c r="AU170" s="150"/>
      <c r="AV170" s="150"/>
      <c r="AW170" s="150"/>
      <c r="AX170" s="150"/>
      <c r="AY170" s="150"/>
      <c r="AZ170" s="150"/>
      <c r="BA170" s="150"/>
      <c r="BB170" s="150"/>
      <c r="BC170" s="150"/>
      <c r="BD170" s="150"/>
      <c r="BE170" s="150"/>
      <c r="BF170" s="150"/>
      <c r="BG170" s="150"/>
      <c r="BH170" s="150"/>
    </row>
    <row r="171" spans="1:60" outlineLevel="1" x14ac:dyDescent="0.2">
      <c r="A171" s="157"/>
      <c r="B171" s="158"/>
      <c r="C171" s="253" t="s">
        <v>281</v>
      </c>
      <c r="D171" s="254"/>
      <c r="E171" s="254"/>
      <c r="F171" s="254"/>
      <c r="G171" s="254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0"/>
      <c r="Z171" s="150"/>
      <c r="AA171" s="150"/>
      <c r="AB171" s="150"/>
      <c r="AC171" s="150"/>
      <c r="AD171" s="150"/>
      <c r="AE171" s="150"/>
      <c r="AF171" s="150"/>
      <c r="AG171" s="150" t="s">
        <v>137</v>
      </c>
      <c r="AH171" s="150"/>
      <c r="AI171" s="150"/>
      <c r="AJ171" s="150"/>
      <c r="AK171" s="150"/>
      <c r="AL171" s="150"/>
      <c r="AM171" s="150"/>
      <c r="AN171" s="150"/>
      <c r="AO171" s="150"/>
      <c r="AP171" s="150"/>
      <c r="AQ171" s="150"/>
      <c r="AR171" s="150"/>
      <c r="AS171" s="150"/>
      <c r="AT171" s="150"/>
      <c r="AU171" s="150"/>
      <c r="AV171" s="150"/>
      <c r="AW171" s="150"/>
      <c r="AX171" s="150"/>
      <c r="AY171" s="150"/>
      <c r="AZ171" s="150"/>
      <c r="BA171" s="150"/>
      <c r="BB171" s="150"/>
      <c r="BC171" s="150"/>
      <c r="BD171" s="150"/>
      <c r="BE171" s="150"/>
      <c r="BF171" s="150"/>
      <c r="BG171" s="150"/>
      <c r="BH171" s="150"/>
    </row>
    <row r="172" spans="1:60" outlineLevel="1" x14ac:dyDescent="0.2">
      <c r="A172" s="157"/>
      <c r="B172" s="158"/>
      <c r="C172" s="249" t="s">
        <v>282</v>
      </c>
      <c r="D172" s="250"/>
      <c r="E172" s="250"/>
      <c r="F172" s="250"/>
      <c r="G172" s="250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0"/>
      <c r="Z172" s="150"/>
      <c r="AA172" s="150"/>
      <c r="AB172" s="150"/>
      <c r="AC172" s="150"/>
      <c r="AD172" s="150"/>
      <c r="AE172" s="150"/>
      <c r="AF172" s="150"/>
      <c r="AG172" s="150" t="s">
        <v>150</v>
      </c>
      <c r="AH172" s="150"/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  <c r="AS172" s="150"/>
      <c r="AT172" s="150"/>
      <c r="AU172" s="150"/>
      <c r="AV172" s="150"/>
      <c r="AW172" s="150"/>
      <c r="AX172" s="150"/>
      <c r="AY172" s="150"/>
      <c r="AZ172" s="150"/>
      <c r="BA172" s="150"/>
      <c r="BB172" s="150"/>
      <c r="BC172" s="150"/>
      <c r="BD172" s="150"/>
      <c r="BE172" s="150"/>
      <c r="BF172" s="150"/>
      <c r="BG172" s="150"/>
      <c r="BH172" s="150"/>
    </row>
    <row r="173" spans="1:60" outlineLevel="1" x14ac:dyDescent="0.2">
      <c r="A173" s="157"/>
      <c r="B173" s="158"/>
      <c r="C173" s="249" t="s">
        <v>283</v>
      </c>
      <c r="D173" s="250"/>
      <c r="E173" s="250"/>
      <c r="F173" s="250"/>
      <c r="G173" s="250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9"/>
      <c r="Y173" s="150"/>
      <c r="Z173" s="150"/>
      <c r="AA173" s="150"/>
      <c r="AB173" s="150"/>
      <c r="AC173" s="150"/>
      <c r="AD173" s="150"/>
      <c r="AE173" s="150"/>
      <c r="AF173" s="150"/>
      <c r="AG173" s="150" t="s">
        <v>150</v>
      </c>
      <c r="AH173" s="150"/>
      <c r="AI173" s="150"/>
      <c r="AJ173" s="150"/>
      <c r="AK173" s="150"/>
      <c r="AL173" s="150"/>
      <c r="AM173" s="150"/>
      <c r="AN173" s="150"/>
      <c r="AO173" s="150"/>
      <c r="AP173" s="150"/>
      <c r="AQ173" s="150"/>
      <c r="AR173" s="150"/>
      <c r="AS173" s="150"/>
      <c r="AT173" s="150"/>
      <c r="AU173" s="150"/>
      <c r="AV173" s="150"/>
      <c r="AW173" s="150"/>
      <c r="AX173" s="150"/>
      <c r="AY173" s="150"/>
      <c r="AZ173" s="150"/>
      <c r="BA173" s="150"/>
      <c r="BB173" s="150"/>
      <c r="BC173" s="150"/>
      <c r="BD173" s="150"/>
      <c r="BE173" s="150"/>
      <c r="BF173" s="150"/>
      <c r="BG173" s="150"/>
      <c r="BH173" s="150"/>
    </row>
    <row r="174" spans="1:60" ht="22.5" outlineLevel="1" x14ac:dyDescent="0.2">
      <c r="A174" s="157"/>
      <c r="B174" s="158"/>
      <c r="C174" s="249" t="s">
        <v>284</v>
      </c>
      <c r="D174" s="250"/>
      <c r="E174" s="250"/>
      <c r="F174" s="250"/>
      <c r="G174" s="250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0"/>
      <c r="Z174" s="150"/>
      <c r="AA174" s="150"/>
      <c r="AB174" s="150"/>
      <c r="AC174" s="150"/>
      <c r="AD174" s="150"/>
      <c r="AE174" s="150"/>
      <c r="AF174" s="150"/>
      <c r="AG174" s="150" t="s">
        <v>150</v>
      </c>
      <c r="AH174" s="150"/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  <c r="AW174" s="150"/>
      <c r="AX174" s="150"/>
      <c r="AY174" s="150"/>
      <c r="AZ174" s="150"/>
      <c r="BA174" s="176" t="str">
        <f>C174</f>
        <v>- při vodorovné dopravě po vodě : vyložení na hromady na suchu nebo na přeložení na dopravní prostředek na suchu do 15 m vodorovně a současně do 4 m svisle,</v>
      </c>
      <c r="BB174" s="150"/>
      <c r="BC174" s="150"/>
      <c r="BD174" s="150"/>
      <c r="BE174" s="150"/>
      <c r="BF174" s="150"/>
      <c r="BG174" s="150"/>
      <c r="BH174" s="150"/>
    </row>
    <row r="175" spans="1:60" outlineLevel="1" x14ac:dyDescent="0.2">
      <c r="A175" s="157"/>
      <c r="B175" s="158"/>
      <c r="C175" s="249" t="s">
        <v>285</v>
      </c>
      <c r="D175" s="250"/>
      <c r="E175" s="250"/>
      <c r="F175" s="250"/>
      <c r="G175" s="250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0"/>
      <c r="Z175" s="150"/>
      <c r="AA175" s="150"/>
      <c r="AB175" s="150"/>
      <c r="AC175" s="150"/>
      <c r="AD175" s="150"/>
      <c r="AE175" s="150"/>
      <c r="AF175" s="150"/>
      <c r="AG175" s="150" t="s">
        <v>150</v>
      </c>
      <c r="AH175" s="150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0"/>
      <c r="AU175" s="150"/>
      <c r="AV175" s="150"/>
      <c r="AW175" s="150"/>
      <c r="AX175" s="150"/>
      <c r="AY175" s="150"/>
      <c r="AZ175" s="150"/>
      <c r="BA175" s="150"/>
      <c r="BB175" s="150"/>
      <c r="BC175" s="150"/>
      <c r="BD175" s="150"/>
      <c r="BE175" s="150"/>
      <c r="BF175" s="150"/>
      <c r="BG175" s="150"/>
      <c r="BH175" s="150"/>
    </row>
    <row r="176" spans="1:60" outlineLevel="1" x14ac:dyDescent="0.2">
      <c r="A176" s="169">
        <v>45</v>
      </c>
      <c r="B176" s="170" t="s">
        <v>286</v>
      </c>
      <c r="C176" s="186" t="s">
        <v>287</v>
      </c>
      <c r="D176" s="171" t="s">
        <v>131</v>
      </c>
      <c r="E176" s="172">
        <v>18.954889999999999</v>
      </c>
      <c r="F176" s="173"/>
      <c r="G176" s="174">
        <f>ROUND(E176*F176,2)</f>
        <v>0</v>
      </c>
      <c r="H176" s="173"/>
      <c r="I176" s="174">
        <f>ROUND(E176*H176,2)</f>
        <v>0</v>
      </c>
      <c r="J176" s="173"/>
      <c r="K176" s="174">
        <f>ROUND(E176*J176,2)</f>
        <v>0</v>
      </c>
      <c r="L176" s="174">
        <v>21</v>
      </c>
      <c r="M176" s="174">
        <f>G176*(1+L176/100)</f>
        <v>0</v>
      </c>
      <c r="N176" s="174">
        <v>0</v>
      </c>
      <c r="O176" s="174">
        <f>ROUND(E176*N176,2)</f>
        <v>0</v>
      </c>
      <c r="P176" s="174">
        <v>0</v>
      </c>
      <c r="Q176" s="174">
        <f>ROUND(E176*P176,2)</f>
        <v>0</v>
      </c>
      <c r="R176" s="174" t="s">
        <v>189</v>
      </c>
      <c r="S176" s="174" t="s">
        <v>133</v>
      </c>
      <c r="T176" s="175" t="s">
        <v>133</v>
      </c>
      <c r="U176" s="159">
        <v>0.49</v>
      </c>
      <c r="V176" s="159">
        <f>ROUND(E176*U176,2)</f>
        <v>9.2899999999999991</v>
      </c>
      <c r="W176" s="159"/>
      <c r="X176" s="159" t="s">
        <v>279</v>
      </c>
      <c r="Y176" s="150"/>
      <c r="Z176" s="150"/>
      <c r="AA176" s="150"/>
      <c r="AB176" s="150"/>
      <c r="AC176" s="150"/>
      <c r="AD176" s="150"/>
      <c r="AE176" s="150"/>
      <c r="AF176" s="150"/>
      <c r="AG176" s="150" t="s">
        <v>280</v>
      </c>
      <c r="AH176" s="150"/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  <c r="AW176" s="150"/>
      <c r="AX176" s="150"/>
      <c r="AY176" s="150"/>
      <c r="AZ176" s="150"/>
      <c r="BA176" s="150"/>
      <c r="BB176" s="150"/>
      <c r="BC176" s="150"/>
      <c r="BD176" s="150"/>
      <c r="BE176" s="150"/>
      <c r="BF176" s="150"/>
      <c r="BG176" s="150"/>
      <c r="BH176" s="150"/>
    </row>
    <row r="177" spans="1:60" outlineLevel="1" x14ac:dyDescent="0.2">
      <c r="A177" s="157"/>
      <c r="B177" s="158"/>
      <c r="C177" s="251" t="s">
        <v>288</v>
      </c>
      <c r="D177" s="252"/>
      <c r="E177" s="252"/>
      <c r="F177" s="252"/>
      <c r="G177" s="252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  <c r="X177" s="159"/>
      <c r="Y177" s="150"/>
      <c r="Z177" s="150"/>
      <c r="AA177" s="150"/>
      <c r="AB177" s="150"/>
      <c r="AC177" s="150"/>
      <c r="AD177" s="150"/>
      <c r="AE177" s="150"/>
      <c r="AF177" s="150"/>
      <c r="AG177" s="150" t="s">
        <v>150</v>
      </c>
      <c r="AH177" s="150"/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  <c r="AT177" s="150"/>
      <c r="AU177" s="150"/>
      <c r="AV177" s="150"/>
      <c r="AW177" s="150"/>
      <c r="AX177" s="150"/>
      <c r="AY177" s="150"/>
      <c r="AZ177" s="150"/>
      <c r="BA177" s="150"/>
      <c r="BB177" s="150"/>
      <c r="BC177" s="150"/>
      <c r="BD177" s="150"/>
      <c r="BE177" s="150"/>
      <c r="BF177" s="150"/>
      <c r="BG177" s="150"/>
      <c r="BH177" s="150"/>
    </row>
    <row r="178" spans="1:60" outlineLevel="1" x14ac:dyDescent="0.2">
      <c r="A178" s="177">
        <v>46</v>
      </c>
      <c r="B178" s="178" t="s">
        <v>289</v>
      </c>
      <c r="C178" s="188" t="s">
        <v>290</v>
      </c>
      <c r="D178" s="179" t="s">
        <v>131</v>
      </c>
      <c r="E178" s="180">
        <v>170.59402</v>
      </c>
      <c r="F178" s="181"/>
      <c r="G178" s="182">
        <f>ROUND(E178*F178,2)</f>
        <v>0</v>
      </c>
      <c r="H178" s="181"/>
      <c r="I178" s="182">
        <f>ROUND(E178*H178,2)</f>
        <v>0</v>
      </c>
      <c r="J178" s="181"/>
      <c r="K178" s="182">
        <f>ROUND(E178*J178,2)</f>
        <v>0</v>
      </c>
      <c r="L178" s="182">
        <v>21</v>
      </c>
      <c r="M178" s="182">
        <f>G178*(1+L178/100)</f>
        <v>0</v>
      </c>
      <c r="N178" s="182">
        <v>0</v>
      </c>
      <c r="O178" s="182">
        <f>ROUND(E178*N178,2)</f>
        <v>0</v>
      </c>
      <c r="P178" s="182">
        <v>0</v>
      </c>
      <c r="Q178" s="182">
        <f>ROUND(E178*P178,2)</f>
        <v>0</v>
      </c>
      <c r="R178" s="182" t="s">
        <v>189</v>
      </c>
      <c r="S178" s="182" t="s">
        <v>133</v>
      </c>
      <c r="T178" s="183" t="s">
        <v>133</v>
      </c>
      <c r="U178" s="159">
        <v>0</v>
      </c>
      <c r="V178" s="159">
        <f>ROUND(E178*U178,2)</f>
        <v>0</v>
      </c>
      <c r="W178" s="159"/>
      <c r="X178" s="159" t="s">
        <v>279</v>
      </c>
      <c r="Y178" s="150"/>
      <c r="Z178" s="150"/>
      <c r="AA178" s="150"/>
      <c r="AB178" s="150"/>
      <c r="AC178" s="150"/>
      <c r="AD178" s="150"/>
      <c r="AE178" s="150"/>
      <c r="AF178" s="150"/>
      <c r="AG178" s="150" t="s">
        <v>280</v>
      </c>
      <c r="AH178" s="150"/>
      <c r="AI178" s="150"/>
      <c r="AJ178" s="150"/>
      <c r="AK178" s="150"/>
      <c r="AL178" s="150"/>
      <c r="AM178" s="150"/>
      <c r="AN178" s="150"/>
      <c r="AO178" s="150"/>
      <c r="AP178" s="150"/>
      <c r="AQ178" s="150"/>
      <c r="AR178" s="150"/>
      <c r="AS178" s="150"/>
      <c r="AT178" s="150"/>
      <c r="AU178" s="150"/>
      <c r="AV178" s="150"/>
      <c r="AW178" s="150"/>
      <c r="AX178" s="150"/>
      <c r="AY178" s="150"/>
      <c r="AZ178" s="150"/>
      <c r="BA178" s="150"/>
      <c r="BB178" s="150"/>
      <c r="BC178" s="150"/>
      <c r="BD178" s="150"/>
      <c r="BE178" s="150"/>
      <c r="BF178" s="150"/>
      <c r="BG178" s="150"/>
      <c r="BH178" s="150"/>
    </row>
    <row r="179" spans="1:60" ht="22.5" outlineLevel="1" x14ac:dyDescent="0.2">
      <c r="A179" s="177">
        <v>47</v>
      </c>
      <c r="B179" s="178" t="s">
        <v>291</v>
      </c>
      <c r="C179" s="188" t="s">
        <v>292</v>
      </c>
      <c r="D179" s="179" t="s">
        <v>131</v>
      </c>
      <c r="E179" s="180">
        <v>18.765339999999998</v>
      </c>
      <c r="F179" s="181"/>
      <c r="G179" s="182">
        <f>ROUND(E179*F179,2)</f>
        <v>0</v>
      </c>
      <c r="H179" s="181"/>
      <c r="I179" s="182">
        <f>ROUND(E179*H179,2)</f>
        <v>0</v>
      </c>
      <c r="J179" s="181"/>
      <c r="K179" s="182">
        <f>ROUND(E179*J179,2)</f>
        <v>0</v>
      </c>
      <c r="L179" s="182">
        <v>21</v>
      </c>
      <c r="M179" s="182">
        <f>G179*(1+L179/100)</f>
        <v>0</v>
      </c>
      <c r="N179" s="182">
        <v>0</v>
      </c>
      <c r="O179" s="182">
        <f>ROUND(E179*N179,2)</f>
        <v>0</v>
      </c>
      <c r="P179" s="182">
        <v>0</v>
      </c>
      <c r="Q179" s="182">
        <f>ROUND(E179*P179,2)</f>
        <v>0</v>
      </c>
      <c r="R179" s="182" t="s">
        <v>189</v>
      </c>
      <c r="S179" s="182" t="s">
        <v>133</v>
      </c>
      <c r="T179" s="183" t="s">
        <v>133</v>
      </c>
      <c r="U179" s="159">
        <v>0</v>
      </c>
      <c r="V179" s="159">
        <f>ROUND(E179*U179,2)</f>
        <v>0</v>
      </c>
      <c r="W179" s="159"/>
      <c r="X179" s="159" t="s">
        <v>279</v>
      </c>
      <c r="Y179" s="150"/>
      <c r="Z179" s="150"/>
      <c r="AA179" s="150"/>
      <c r="AB179" s="150"/>
      <c r="AC179" s="150"/>
      <c r="AD179" s="150"/>
      <c r="AE179" s="150"/>
      <c r="AF179" s="150"/>
      <c r="AG179" s="150" t="s">
        <v>280</v>
      </c>
      <c r="AH179" s="150"/>
      <c r="AI179" s="150"/>
      <c r="AJ179" s="150"/>
      <c r="AK179" s="150"/>
      <c r="AL179" s="150"/>
      <c r="AM179" s="150"/>
      <c r="AN179" s="150"/>
      <c r="AO179" s="150"/>
      <c r="AP179" s="150"/>
      <c r="AQ179" s="150"/>
      <c r="AR179" s="150"/>
      <c r="AS179" s="150"/>
      <c r="AT179" s="150"/>
      <c r="AU179" s="150"/>
      <c r="AV179" s="150"/>
      <c r="AW179" s="150"/>
      <c r="AX179" s="150"/>
      <c r="AY179" s="150"/>
      <c r="AZ179" s="150"/>
      <c r="BA179" s="150"/>
      <c r="BB179" s="150"/>
      <c r="BC179" s="150"/>
      <c r="BD179" s="150"/>
      <c r="BE179" s="150"/>
      <c r="BF179" s="150"/>
      <c r="BG179" s="150"/>
      <c r="BH179" s="150"/>
    </row>
    <row r="180" spans="1:60" outlineLevel="1" x14ac:dyDescent="0.2">
      <c r="A180" s="177">
        <v>48</v>
      </c>
      <c r="B180" s="178" t="s">
        <v>293</v>
      </c>
      <c r="C180" s="188" t="s">
        <v>294</v>
      </c>
      <c r="D180" s="179" t="s">
        <v>131</v>
      </c>
      <c r="E180" s="180">
        <v>0.18955</v>
      </c>
      <c r="F180" s="181"/>
      <c r="G180" s="182">
        <f>ROUND(E180*F180,2)</f>
        <v>0</v>
      </c>
      <c r="H180" s="181"/>
      <c r="I180" s="182">
        <f>ROUND(E180*H180,2)</f>
        <v>0</v>
      </c>
      <c r="J180" s="181"/>
      <c r="K180" s="182">
        <f>ROUND(E180*J180,2)</f>
        <v>0</v>
      </c>
      <c r="L180" s="182">
        <v>21</v>
      </c>
      <c r="M180" s="182">
        <f>G180*(1+L180/100)</f>
        <v>0</v>
      </c>
      <c r="N180" s="182">
        <v>0</v>
      </c>
      <c r="O180" s="182">
        <f>ROUND(E180*N180,2)</f>
        <v>0</v>
      </c>
      <c r="P180" s="182">
        <v>0</v>
      </c>
      <c r="Q180" s="182">
        <f>ROUND(E180*P180,2)</f>
        <v>0</v>
      </c>
      <c r="R180" s="182" t="s">
        <v>189</v>
      </c>
      <c r="S180" s="182" t="s">
        <v>133</v>
      </c>
      <c r="T180" s="183" t="s">
        <v>133</v>
      </c>
      <c r="U180" s="159">
        <v>0</v>
      </c>
      <c r="V180" s="159">
        <f>ROUND(E180*U180,2)</f>
        <v>0</v>
      </c>
      <c r="W180" s="159"/>
      <c r="X180" s="159" t="s">
        <v>279</v>
      </c>
      <c r="Y180" s="150"/>
      <c r="Z180" s="150"/>
      <c r="AA180" s="150"/>
      <c r="AB180" s="150"/>
      <c r="AC180" s="150"/>
      <c r="AD180" s="150"/>
      <c r="AE180" s="150"/>
      <c r="AF180" s="150"/>
      <c r="AG180" s="150" t="s">
        <v>280</v>
      </c>
      <c r="AH180" s="150"/>
      <c r="AI180" s="150"/>
      <c r="AJ180" s="150"/>
      <c r="AK180" s="150"/>
      <c r="AL180" s="150"/>
      <c r="AM180" s="150"/>
      <c r="AN180" s="150"/>
      <c r="AO180" s="150"/>
      <c r="AP180" s="150"/>
      <c r="AQ180" s="150"/>
      <c r="AR180" s="150"/>
      <c r="AS180" s="150"/>
      <c r="AT180" s="150"/>
      <c r="AU180" s="150"/>
      <c r="AV180" s="150"/>
      <c r="AW180" s="150"/>
      <c r="AX180" s="150"/>
      <c r="AY180" s="150"/>
      <c r="AZ180" s="150"/>
      <c r="BA180" s="150"/>
      <c r="BB180" s="150"/>
      <c r="BC180" s="150"/>
      <c r="BD180" s="150"/>
      <c r="BE180" s="150"/>
      <c r="BF180" s="150"/>
      <c r="BG180" s="150"/>
      <c r="BH180" s="150"/>
    </row>
    <row r="181" spans="1:60" ht="22.5" outlineLevel="1" x14ac:dyDescent="0.2">
      <c r="A181" s="169">
        <v>49</v>
      </c>
      <c r="B181" s="170" t="s">
        <v>295</v>
      </c>
      <c r="C181" s="186" t="s">
        <v>296</v>
      </c>
      <c r="D181" s="171" t="s">
        <v>131</v>
      </c>
      <c r="E181" s="172">
        <v>18.954889999999999</v>
      </c>
      <c r="F181" s="173"/>
      <c r="G181" s="174">
        <f>ROUND(E181*F181,2)</f>
        <v>0</v>
      </c>
      <c r="H181" s="173"/>
      <c r="I181" s="174">
        <f>ROUND(E181*H181,2)</f>
        <v>0</v>
      </c>
      <c r="J181" s="173"/>
      <c r="K181" s="174">
        <f>ROUND(E181*J181,2)</f>
        <v>0</v>
      </c>
      <c r="L181" s="174">
        <v>21</v>
      </c>
      <c r="M181" s="174">
        <f>G181*(1+L181/100)</f>
        <v>0</v>
      </c>
      <c r="N181" s="174">
        <v>0</v>
      </c>
      <c r="O181" s="174">
        <f>ROUND(E181*N181,2)</f>
        <v>0</v>
      </c>
      <c r="P181" s="174">
        <v>0</v>
      </c>
      <c r="Q181" s="174">
        <f>ROUND(E181*P181,2)</f>
        <v>0</v>
      </c>
      <c r="R181" s="174" t="s">
        <v>297</v>
      </c>
      <c r="S181" s="174" t="s">
        <v>133</v>
      </c>
      <c r="T181" s="175" t="s">
        <v>133</v>
      </c>
      <c r="U181" s="159">
        <v>0.752</v>
      </c>
      <c r="V181" s="159">
        <f>ROUND(E181*U181,2)</f>
        <v>14.25</v>
      </c>
      <c r="W181" s="159"/>
      <c r="X181" s="159" t="s">
        <v>279</v>
      </c>
      <c r="Y181" s="150"/>
      <c r="Z181" s="150"/>
      <c r="AA181" s="150"/>
      <c r="AB181" s="150"/>
      <c r="AC181" s="150"/>
      <c r="AD181" s="150"/>
      <c r="AE181" s="150"/>
      <c r="AF181" s="150"/>
      <c r="AG181" s="150" t="s">
        <v>280</v>
      </c>
      <c r="AH181" s="150"/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  <c r="AT181" s="150"/>
      <c r="AU181" s="150"/>
      <c r="AV181" s="150"/>
      <c r="AW181" s="150"/>
      <c r="AX181" s="150"/>
      <c r="AY181" s="150"/>
      <c r="AZ181" s="150"/>
      <c r="BA181" s="150"/>
      <c r="BB181" s="150"/>
      <c r="BC181" s="150"/>
      <c r="BD181" s="150"/>
      <c r="BE181" s="150"/>
      <c r="BF181" s="150"/>
      <c r="BG181" s="150"/>
      <c r="BH181" s="150"/>
    </row>
    <row r="182" spans="1:60" outlineLevel="1" x14ac:dyDescent="0.2">
      <c r="A182" s="157"/>
      <c r="B182" s="158"/>
      <c r="C182" s="253" t="s">
        <v>298</v>
      </c>
      <c r="D182" s="254"/>
      <c r="E182" s="254"/>
      <c r="F182" s="254"/>
      <c r="G182" s="254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0"/>
      <c r="Z182" s="150"/>
      <c r="AA182" s="150"/>
      <c r="AB182" s="150"/>
      <c r="AC182" s="150"/>
      <c r="AD182" s="150"/>
      <c r="AE182" s="150"/>
      <c r="AF182" s="150"/>
      <c r="AG182" s="150" t="s">
        <v>137</v>
      </c>
      <c r="AH182" s="150"/>
      <c r="AI182" s="150"/>
      <c r="AJ182" s="150"/>
      <c r="AK182" s="150"/>
      <c r="AL182" s="150"/>
      <c r="AM182" s="150"/>
      <c r="AN182" s="150"/>
      <c r="AO182" s="150"/>
      <c r="AP182" s="150"/>
      <c r="AQ182" s="150"/>
      <c r="AR182" s="150"/>
      <c r="AS182" s="150"/>
      <c r="AT182" s="150"/>
      <c r="AU182" s="150"/>
      <c r="AV182" s="150"/>
      <c r="AW182" s="150"/>
      <c r="AX182" s="150"/>
      <c r="AY182" s="150"/>
      <c r="AZ182" s="150"/>
      <c r="BA182" s="176" t="str">
        <f>C182</f>
        <v>nebo vybouraných hmot nošením nebo přehazováním k místu nakládky přístupnému normálním dopravním prostředkům do 10 m,</v>
      </c>
      <c r="BB182" s="150"/>
      <c r="BC182" s="150"/>
      <c r="BD182" s="150"/>
      <c r="BE182" s="150"/>
      <c r="BF182" s="150"/>
      <c r="BG182" s="150"/>
      <c r="BH182" s="150"/>
    </row>
    <row r="183" spans="1:60" ht="22.5" outlineLevel="1" x14ac:dyDescent="0.2">
      <c r="A183" s="157"/>
      <c r="B183" s="158"/>
      <c r="C183" s="249" t="s">
        <v>299</v>
      </c>
      <c r="D183" s="250"/>
      <c r="E183" s="250"/>
      <c r="F183" s="250"/>
      <c r="G183" s="250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0"/>
      <c r="Z183" s="150"/>
      <c r="AA183" s="150"/>
      <c r="AB183" s="150"/>
      <c r="AC183" s="150"/>
      <c r="AD183" s="150"/>
      <c r="AE183" s="150"/>
      <c r="AF183" s="150"/>
      <c r="AG183" s="150" t="s">
        <v>150</v>
      </c>
      <c r="AH183" s="150"/>
      <c r="AI183" s="150"/>
      <c r="AJ183" s="150"/>
      <c r="AK183" s="150"/>
      <c r="AL183" s="150"/>
      <c r="AM183" s="150"/>
      <c r="AN183" s="150"/>
      <c r="AO183" s="150"/>
      <c r="AP183" s="150"/>
      <c r="AQ183" s="150"/>
      <c r="AR183" s="150"/>
      <c r="AS183" s="150"/>
      <c r="AT183" s="150"/>
      <c r="AU183" s="150"/>
      <c r="AV183" s="150"/>
      <c r="AW183" s="150"/>
      <c r="AX183" s="150"/>
      <c r="AY183" s="150"/>
      <c r="AZ183" s="150"/>
      <c r="BA183" s="176" t="str">
        <f>C183</f>
        <v>S naložením suti nebo vybouraných hmot do dopravního prostředku a na jejich vyložením, popřípadě přeložením na normální dopravní prostředek.</v>
      </c>
      <c r="BB183" s="150"/>
      <c r="BC183" s="150"/>
      <c r="BD183" s="150"/>
      <c r="BE183" s="150"/>
      <c r="BF183" s="150"/>
      <c r="BG183" s="150"/>
      <c r="BH183" s="150"/>
    </row>
    <row r="184" spans="1:60" ht="22.5" outlineLevel="1" x14ac:dyDescent="0.2">
      <c r="A184" s="169">
        <v>50</v>
      </c>
      <c r="B184" s="170" t="s">
        <v>300</v>
      </c>
      <c r="C184" s="186" t="s">
        <v>301</v>
      </c>
      <c r="D184" s="171" t="s">
        <v>131</v>
      </c>
      <c r="E184" s="172">
        <v>18.954889999999999</v>
      </c>
      <c r="F184" s="173"/>
      <c r="G184" s="174">
        <f>ROUND(E184*F184,2)</f>
        <v>0</v>
      </c>
      <c r="H184" s="173"/>
      <c r="I184" s="174">
        <f>ROUND(E184*H184,2)</f>
        <v>0</v>
      </c>
      <c r="J184" s="173"/>
      <c r="K184" s="174">
        <f>ROUND(E184*J184,2)</f>
        <v>0</v>
      </c>
      <c r="L184" s="174">
        <v>21</v>
      </c>
      <c r="M184" s="174">
        <f>G184*(1+L184/100)</f>
        <v>0</v>
      </c>
      <c r="N184" s="174">
        <v>0</v>
      </c>
      <c r="O184" s="174">
        <f>ROUND(E184*N184,2)</f>
        <v>0</v>
      </c>
      <c r="P184" s="174">
        <v>0</v>
      </c>
      <c r="Q184" s="174">
        <f>ROUND(E184*P184,2)</f>
        <v>0</v>
      </c>
      <c r="R184" s="174" t="s">
        <v>297</v>
      </c>
      <c r="S184" s="174" t="s">
        <v>133</v>
      </c>
      <c r="T184" s="175" t="s">
        <v>133</v>
      </c>
      <c r="U184" s="159">
        <v>0.36</v>
      </c>
      <c r="V184" s="159">
        <f>ROUND(E184*U184,2)</f>
        <v>6.82</v>
      </c>
      <c r="W184" s="159"/>
      <c r="X184" s="159" t="s">
        <v>279</v>
      </c>
      <c r="Y184" s="150"/>
      <c r="Z184" s="150"/>
      <c r="AA184" s="150"/>
      <c r="AB184" s="150"/>
      <c r="AC184" s="150"/>
      <c r="AD184" s="150"/>
      <c r="AE184" s="150"/>
      <c r="AF184" s="150"/>
      <c r="AG184" s="150" t="s">
        <v>280</v>
      </c>
      <c r="AH184" s="150"/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50"/>
      <c r="AT184" s="150"/>
      <c r="AU184" s="150"/>
      <c r="AV184" s="150"/>
      <c r="AW184" s="150"/>
      <c r="AX184" s="150"/>
      <c r="AY184" s="150"/>
      <c r="AZ184" s="150"/>
      <c r="BA184" s="150"/>
      <c r="BB184" s="150"/>
      <c r="BC184" s="150"/>
      <c r="BD184" s="150"/>
      <c r="BE184" s="150"/>
      <c r="BF184" s="150"/>
      <c r="BG184" s="150"/>
      <c r="BH184" s="150"/>
    </row>
    <row r="185" spans="1:60" outlineLevel="1" x14ac:dyDescent="0.2">
      <c r="A185" s="157"/>
      <c r="B185" s="158"/>
      <c r="C185" s="253" t="s">
        <v>298</v>
      </c>
      <c r="D185" s="254"/>
      <c r="E185" s="254"/>
      <c r="F185" s="254"/>
      <c r="G185" s="254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9"/>
      <c r="Y185" s="150"/>
      <c r="Z185" s="150"/>
      <c r="AA185" s="150"/>
      <c r="AB185" s="150"/>
      <c r="AC185" s="150"/>
      <c r="AD185" s="150"/>
      <c r="AE185" s="150"/>
      <c r="AF185" s="150"/>
      <c r="AG185" s="150" t="s">
        <v>137</v>
      </c>
      <c r="AH185" s="150"/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  <c r="AT185" s="150"/>
      <c r="AU185" s="150"/>
      <c r="AV185" s="150"/>
      <c r="AW185" s="150"/>
      <c r="AX185" s="150"/>
      <c r="AY185" s="150"/>
      <c r="AZ185" s="150"/>
      <c r="BA185" s="176" t="str">
        <f>C185</f>
        <v>nebo vybouraných hmot nošením nebo přehazováním k místu nakládky přístupnému normálním dopravním prostředkům do 10 m,</v>
      </c>
      <c r="BB185" s="150"/>
      <c r="BC185" s="150"/>
      <c r="BD185" s="150"/>
      <c r="BE185" s="150"/>
      <c r="BF185" s="150"/>
      <c r="BG185" s="150"/>
      <c r="BH185" s="150"/>
    </row>
    <row r="186" spans="1:60" x14ac:dyDescent="0.2">
      <c r="A186" s="3"/>
      <c r="B186" s="4"/>
      <c r="C186" s="189"/>
      <c r="D186" s="6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AE186">
        <v>15</v>
      </c>
      <c r="AF186">
        <v>21</v>
      </c>
      <c r="AG186" t="s">
        <v>114</v>
      </c>
    </row>
    <row r="187" spans="1:60" x14ac:dyDescent="0.2">
      <c r="A187" s="153"/>
      <c r="B187" s="154" t="s">
        <v>29</v>
      </c>
      <c r="C187" s="190"/>
      <c r="D187" s="155"/>
      <c r="E187" s="156"/>
      <c r="F187" s="156"/>
      <c r="G187" s="184">
        <f>G8+G12+G16+G54+G59+G64+G71+G82+G85+G87+G90+G99+G101+G133+G142+G144+G167+G169</f>
        <v>0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AE187">
        <f>SUMIF(L7:L185,AE186,G7:G185)</f>
        <v>0</v>
      </c>
      <c r="AF187">
        <f>SUMIF(L7:L185,AF186,G7:G185)</f>
        <v>0</v>
      </c>
      <c r="AG187" t="s">
        <v>302</v>
      </c>
    </row>
    <row r="188" spans="1:60" x14ac:dyDescent="0.2">
      <c r="C188" s="191"/>
      <c r="D188" s="10"/>
      <c r="AG188" t="s">
        <v>303</v>
      </c>
    </row>
    <row r="189" spans="1:60" x14ac:dyDescent="0.2">
      <c r="D189" s="10"/>
    </row>
    <row r="190" spans="1:60" x14ac:dyDescent="0.2">
      <c r="D190" s="10"/>
    </row>
    <row r="191" spans="1:60" x14ac:dyDescent="0.2">
      <c r="D191" s="10"/>
    </row>
    <row r="192" spans="1:60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/vgfzlUsNth//dL5s+faj9+e7Sh4OtP0773LLIWV4TM202QipCCNzM8fb7Y1CdvU6TF+9REUX4XinjB80llRLQ==" saltValue="HCbiZc7mY2OCioONe6fDcw==" spinCount="100000" sheet="1"/>
  <mergeCells count="30">
    <mergeCell ref="C14:G14"/>
    <mergeCell ref="A1:G1"/>
    <mergeCell ref="C2:G2"/>
    <mergeCell ref="C3:G3"/>
    <mergeCell ref="C4:G4"/>
    <mergeCell ref="C10:G10"/>
    <mergeCell ref="C84:G84"/>
    <mergeCell ref="C18:G18"/>
    <mergeCell ref="C19:G19"/>
    <mergeCell ref="C24:G24"/>
    <mergeCell ref="C29:G29"/>
    <mergeCell ref="C34:G34"/>
    <mergeCell ref="C39:G39"/>
    <mergeCell ref="C44:G44"/>
    <mergeCell ref="C49:G49"/>
    <mergeCell ref="C52:G52"/>
    <mergeCell ref="C66:G66"/>
    <mergeCell ref="C69:G69"/>
    <mergeCell ref="C185:G185"/>
    <mergeCell ref="C96:G96"/>
    <mergeCell ref="C107:G107"/>
    <mergeCell ref="C132:G132"/>
    <mergeCell ref="C171:G171"/>
    <mergeCell ref="C172:G172"/>
    <mergeCell ref="C173:G173"/>
    <mergeCell ref="C174:G174"/>
    <mergeCell ref="C175:G175"/>
    <mergeCell ref="C177:G177"/>
    <mergeCell ref="C182:G182"/>
    <mergeCell ref="C183:G183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2021-02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2021-02 Pol'!Názvy_tisku</vt:lpstr>
      <vt:lpstr>oadresa</vt:lpstr>
      <vt:lpstr>Stavba!Objednatel</vt:lpstr>
      <vt:lpstr>Stavba!Objekt</vt:lpstr>
      <vt:lpstr>'01 2021-02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Daša Zouharová</cp:lastModifiedBy>
  <cp:lastPrinted>2019-03-19T12:27:02Z</cp:lastPrinted>
  <dcterms:created xsi:type="dcterms:W3CDTF">2009-04-08T07:15:50Z</dcterms:created>
  <dcterms:modified xsi:type="dcterms:W3CDTF">2021-06-21T14:55:38Z</dcterms:modified>
</cp:coreProperties>
</file>