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5416" windowWidth="28920" windowHeight="15045" firstSheet="1" activeTab="1"/>
  </bookViews>
  <sheets>
    <sheet name="Pokyny pro vyplnění" sheetId="1" state="hidden" r:id="rId1"/>
    <sheet name="Stavba" sheetId="2" r:id="rId2"/>
    <sheet name="VzorPolozky" sheetId="3" state="hidden" r:id="rId3"/>
    <sheet name="1 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'1 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1 Pol'!$A$1:$X$113</definedName>
    <definedName name="_xlnm.Print_Area" localSheetId="1">'Stavba'!$A$1:$J$60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jarda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<sst xmlns="http://schemas.openxmlformats.org/spreadsheetml/2006/main" count="684" uniqueCount="280">
  <si>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</si>
  <si>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</si>
  <si>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</si>
  <si>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</si>
  <si>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</si>
  <si>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</si>
  <si>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</si>
  <si>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</si>
  <si>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</si>
  <si>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</si>
  <si>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</si>
  <si>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</si>
  <si>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</si>
  <si>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</si>
  <si>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</si>
  <si>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</si>
  <si>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</si>
  <si>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</si>
  <si>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</si>
  <si>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</si>
  <si>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</si>
  <si>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</si>
  <si>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</si>
  <si>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</si>
  <si>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</si>
  <si>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</si>
  <si>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</si>
  <si>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</si>
  <si>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</si>
  <si>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</si>
  <si>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</si>
  <si>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</si>
  <si>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</si>
  <si>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</si>
  <si>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</si>
  <si>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</si>
  <si>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</si>
  <si>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</si>
  <si>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</si>
  <si>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</si>
  <si>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</si>
  <si>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</si>
  <si>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</si>
  <si>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</si>
  <si>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Cenová kalkulace</t>
  </si>
  <si>
    <t>Víceúčelové hřiště</t>
  </si>
  <si>
    <t>Objekt:</t>
  </si>
  <si>
    <t>Rozpočet:</t>
  </si>
  <si>
    <t>D21019</t>
  </si>
  <si>
    <t>Městys Svitávka - Víceúčelové hřiště</t>
  </si>
  <si>
    <t>Stavba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</si>
  <si>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</si>
  <si>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</si>
  <si>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</si>
  <si>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</si>
  <si>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</si>
  <si>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</si>
  <si>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</si>
  <si>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5</t>
  </si>
  <si>
    <t>Komunikace</t>
  </si>
  <si>
    <t>62</t>
  </si>
  <si>
    <t>Úpravy povrchů vnější</t>
  </si>
  <si>
    <t>767</t>
  </si>
  <si>
    <t>Lešení a stavební výtahy</t>
  </si>
  <si>
    <t>8</t>
  </si>
  <si>
    <t>Trubní vedení</t>
  </si>
  <si>
    <t>91</t>
  </si>
  <si>
    <t>Doplňující práce na komunikaci</t>
  </si>
  <si>
    <t>99</t>
  </si>
  <si>
    <t>Staveništní přesun hmot</t>
  </si>
  <si>
    <t>M21</t>
  </si>
  <si>
    <t>Elektromontáže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</si>
  <si>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</si>
  <si>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</si>
  <si>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</si>
  <si>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</si>
  <si>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</si>
  <si>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</si>
  <si>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</si>
  <si>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</si>
  <si>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</si>
  <si>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</si>
  <si>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</si>
  <si>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</si>
  <si>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</si>
  <si>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</si>
  <si>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</si>
  <si>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</si>
  <si>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</si>
  <si>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</si>
  <si>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</si>
  <si>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</si>
  <si>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</si>
  <si>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</si>
  <si>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</si>
  <si>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</si>
  <si>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</si>
  <si>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</si>
  <si>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</si>
  <si>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</si>
  <si>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</si>
  <si>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132201110R00</t>
  </si>
  <si>
    <t>Hloubení rýh š.do 60 cm v hor.3 do 50 m3, STROJNĚ</t>
  </si>
  <si>
    <t>m3</t>
  </si>
  <si>
    <t>RTS 21/ I</t>
  </si>
  <si>
    <t>Práce</t>
  </si>
  <si>
    <t>POL1_</t>
  </si>
  <si>
    <t>hloubení rýh pro drenáže hřiště : 300*0,30*0,5</t>
  </si>
  <si>
    <t>VV</t>
  </si>
  <si>
    <t>132201119R00</t>
  </si>
  <si>
    <t>Přípl.za lepivost,hloubení rýh 60 cm,hor.3,STROJNĚ</t>
  </si>
  <si>
    <t>139601102R00</t>
  </si>
  <si>
    <t>Ruční výkop jam, rýh a šachet v hornině tř. 3</t>
  </si>
  <si>
    <t>výkop pro patky na pouzdra sloupků sitě na kurtu : 0,60*0,60*0,60*2</t>
  </si>
  <si>
    <t>162701105R00</t>
  </si>
  <si>
    <t>Vodorovné přemístění výkopku z hor.1-4 do 10000 m</t>
  </si>
  <si>
    <t>odkopávky : 241,5</t>
  </si>
  <si>
    <t>drenáže : 45</t>
  </si>
  <si>
    <t>175101101R00</t>
  </si>
  <si>
    <t>Obsyp potrubí bez prohození sypaniny</t>
  </si>
  <si>
    <t>obsyp drenáží : 45,0</t>
  </si>
  <si>
    <t>180402111R00</t>
  </si>
  <si>
    <t>Založení trávníku parkového výsevem v rovině</t>
  </si>
  <si>
    <t>m2</t>
  </si>
  <si>
    <t>181301102R00</t>
  </si>
  <si>
    <t>Rozprostření ornice, rovina, tl. 10-15 cm,do 500m2</t>
  </si>
  <si>
    <t>terénní úpravy okolo hřiště : 127*1,50</t>
  </si>
  <si>
    <t>182001111R00</t>
  </si>
  <si>
    <t>Plošná úprava terénu, nerovnosti do 10 cm v rovině</t>
  </si>
  <si>
    <t>hřiště - urovnání po odkopávce : 690</t>
  </si>
  <si>
    <t>1-1</t>
  </si>
  <si>
    <t>Vykopávky do hloubky 350 mm</t>
  </si>
  <si>
    <t>Vlastní</t>
  </si>
  <si>
    <t>Indiv</t>
  </si>
  <si>
    <t>vč. naložení na dopr. prostředek : 690</t>
  </si>
  <si>
    <t>00572400R</t>
  </si>
  <si>
    <t>Směs travní parková I. běžná zátěž PROFI á 25 kg</t>
  </si>
  <si>
    <t>kg</t>
  </si>
  <si>
    <t>SPCM</t>
  </si>
  <si>
    <t>Specifikace</t>
  </si>
  <si>
    <t>POL3_</t>
  </si>
  <si>
    <t>190*0,025</t>
  </si>
  <si>
    <t>583418004R</t>
  </si>
  <si>
    <t xml:space="preserve">Kamenivo drcené frakce  16/32 </t>
  </si>
  <si>
    <t>t</t>
  </si>
  <si>
    <t>obsyp drenáží : 45,0*1,7</t>
  </si>
  <si>
    <t>275313611R00</t>
  </si>
  <si>
    <t>Beton základových patek prostý C 16/20</t>
  </si>
  <si>
    <t>patky pro pouzdra sloupků sitě : 0,60*0,60*0,60*2</t>
  </si>
  <si>
    <t>174101102R00</t>
  </si>
  <si>
    <t>Zásyp ruční se zhutněním</t>
  </si>
  <si>
    <t>hřiště- ruční navážení jednotlivých vrstev, urovnání hutnění : 608*0,35</t>
  </si>
  <si>
    <t>564231111R00</t>
  </si>
  <si>
    <t>Podklad ze štěrkopísku po zhutnění tloušťky 10 cm</t>
  </si>
  <si>
    <t>chodník : 32*1,5</t>
  </si>
  <si>
    <t>564801111R00</t>
  </si>
  <si>
    <t>Podklad ze štěrkodrti po zhutnění tloušťky 3 cm štěrkodrť frakce 4-8 mm</t>
  </si>
  <si>
    <t>hřiště : 608</t>
  </si>
  <si>
    <t>564801111RT2</t>
  </si>
  <si>
    <t>Podklad ze štěrkodrti po zhutnění tloušťky 3 cm štěrkodrť frakce 0-4 mm</t>
  </si>
  <si>
    <t>hřiště : 32,0*19,0</t>
  </si>
  <si>
    <t>564811111RT2</t>
  </si>
  <si>
    <t>Podklad ze štěrkodrti po zhutnění tloušťky 5 cm štěrkodrť frakce 8-16 mm</t>
  </si>
  <si>
    <t>chodník : 48</t>
  </si>
  <si>
    <t>564861111RT4</t>
  </si>
  <si>
    <t>Podklad ze štěrkodrti po zhutnění tloušťky 20 cm štěrkodrť frakce 32-63 mm</t>
  </si>
  <si>
    <t>596215041R00</t>
  </si>
  <si>
    <t>Kladení zámkové dlažby tl. 8 cm do drtě tl. 5 cm</t>
  </si>
  <si>
    <t>596291113R00</t>
  </si>
  <si>
    <t xml:space="preserve">Řezání zámkové dlažby tl. 80 mm </t>
  </si>
  <si>
    <t>m</t>
  </si>
  <si>
    <t>odhad : 10</t>
  </si>
  <si>
    <t>592451170R</t>
  </si>
  <si>
    <t>Dlažba HOLLAND I 20x10x8 cm přírodní</t>
  </si>
  <si>
    <t>RTS 18/ II</t>
  </si>
  <si>
    <t>chodník : 48*1,05</t>
  </si>
  <si>
    <t>62-1</t>
  </si>
  <si>
    <t>Kryt sport. ploch, u. trávník, fotbal, 44000 vláken /m2,barva zelená, tl. 15 mm</t>
  </si>
  <si>
    <t>62-2</t>
  </si>
  <si>
    <t>Lajnování sport.ploch vlepením, umělý trávník, š. 5 cm, zelená/červená</t>
  </si>
  <si>
    <t>62-3</t>
  </si>
  <si>
    <t>Lepidlo do spojů K+D Wurth</t>
  </si>
  <si>
    <t>ks</t>
  </si>
  <si>
    <t>62-4</t>
  </si>
  <si>
    <t>Pokládka pryží,lajnování, formátování,nátěr</t>
  </si>
  <si>
    <t>62-5</t>
  </si>
  <si>
    <t>Barva na lajny</t>
  </si>
  <si>
    <t>941955003R00</t>
  </si>
  <si>
    <t>Lešení lehké pomocné, výška podlahy do 2,5 m</t>
  </si>
  <si>
    <t>767-1</t>
  </si>
  <si>
    <t>Sloupek tr. 76x3 mm,dl. 4900 mm s plotnou pro mantinel v. 1000 mm</t>
  </si>
  <si>
    <t>kus</t>
  </si>
  <si>
    <t>767-10</t>
  </si>
  <si>
    <t>Montáž vzpěr a překladů</t>
  </si>
  <si>
    <t>767-11</t>
  </si>
  <si>
    <t>Montáž pletiva plotového PVC</t>
  </si>
  <si>
    <t>767-12</t>
  </si>
  <si>
    <t>Montáž branky 1,0 x 2,50 m</t>
  </si>
  <si>
    <t>767-13</t>
  </si>
  <si>
    <t>Montáž branky 2,1 x 2,50 m</t>
  </si>
  <si>
    <t>767-2</t>
  </si>
  <si>
    <t>vzpěra tr. 48x3 mm , dl. 4600 mm</t>
  </si>
  <si>
    <t>767-3</t>
  </si>
  <si>
    <t>Překlad z jaklu na brankou a bránou</t>
  </si>
  <si>
    <t>767-4</t>
  </si>
  <si>
    <t>Branka vstupní 1,00x2,50 m s mantinelem</t>
  </si>
  <si>
    <t>767-5</t>
  </si>
  <si>
    <t>Brána dvoukřídlová 2,1 x 2,5 m z jeklu s mantinelem</t>
  </si>
  <si>
    <t>767-6</t>
  </si>
  <si>
    <t xml:space="preserve">Ochranné sitě polypropylénové, černé, výška 350 cm  </t>
  </si>
  <si>
    <t>127</t>
  </si>
  <si>
    <t>767-7</t>
  </si>
  <si>
    <t>Dřevěný mantinel v. 1000 mm z fošen - D+M</t>
  </si>
  <si>
    <t>767-8</t>
  </si>
  <si>
    <t>Patky oplocení</t>
  </si>
  <si>
    <t>767-9</t>
  </si>
  <si>
    <t>Montáž ocel. sloupků do patel</t>
  </si>
  <si>
    <t>900100001RA0</t>
  </si>
  <si>
    <t>Oplocení z drátěného pletiva, ocelové sloupky</t>
  </si>
  <si>
    <t>100 m</t>
  </si>
  <si>
    <t>Agregovaná položka</t>
  </si>
  <si>
    <t>POL2_</t>
  </si>
  <si>
    <t xml:space="preserve">Oplocení mezi travnatou plochou a stávajícím fotbalovým hřištěm : </t>
  </si>
  <si>
    <t>D+M oplocení z drátěného pletiva PVC, zeleného, výška 160 cm, vč. 1 ks branky šířky 1 m, vč. osazení beton.patek, sloupků a vzpěr : 0,30</t>
  </si>
  <si>
    <t xml:space="preserve">Délka oplocení 30 m : </t>
  </si>
  <si>
    <t>211971110R00</t>
  </si>
  <si>
    <t>Opláštění žeber z geotextilie o sklonu do 1 : 2,5</t>
  </si>
  <si>
    <t>opláštění drenážní flexibilní trubky geotextilií : 300*0,30*0,5*2</t>
  </si>
  <si>
    <t>871218111R00</t>
  </si>
  <si>
    <t>Kladení dren. potrubí do rýhy, tvr. PVC, do 90 mm</t>
  </si>
  <si>
    <t>montáž flex. potrubí drenáže O 80 mm : 300</t>
  </si>
  <si>
    <t>8-1</t>
  </si>
  <si>
    <t>Revizní šachta plastová DN 315 vč. poklopu</t>
  </si>
  <si>
    <t>kuis</t>
  </si>
  <si>
    <t>28611222.AR</t>
  </si>
  <si>
    <t>Trubka PVC drenážní flexibilní d 80 mm</t>
  </si>
  <si>
    <t>300*1,01</t>
  </si>
  <si>
    <t>28611282.AR</t>
  </si>
  <si>
    <t>Spojka PVC d  80 mm pro ohebné drenážní trubky</t>
  </si>
  <si>
    <t>odhad : 20</t>
  </si>
  <si>
    <t>28611318.AR</t>
  </si>
  <si>
    <t>T kus PVC d 80 mm pro drenážní trubky</t>
  </si>
  <si>
    <t>28611325.AR</t>
  </si>
  <si>
    <t>Zátka PVC d 80 mm pro drenážní trubky</t>
  </si>
  <si>
    <t>693660192R</t>
  </si>
  <si>
    <t>Geotextilie šíře 200 cm, 300 g/m2</t>
  </si>
  <si>
    <t>drenáže : 90,0*1,15</t>
  </si>
  <si>
    <t>916561111RT7</t>
  </si>
  <si>
    <t>Osazení záhon.obrubníků do lože z C 12/15 s opěrou včetně obrubníku   100/5/20 cm</t>
  </si>
  <si>
    <t>hřiště : 120</t>
  </si>
  <si>
    <t>chodník vedle podélné strany hřiště : 32</t>
  </si>
  <si>
    <t>998223011R00</t>
  </si>
  <si>
    <t>Přesun hmot, pozemní komunikace, kryt dlážděný</t>
  </si>
  <si>
    <t>Přesun hmot</t>
  </si>
  <si>
    <t>POL7_</t>
  </si>
  <si>
    <t>M21-1</t>
  </si>
  <si>
    <t>D+M osvětlení - 6 ks svitidel, vedení, kabeláž,sloupy osvětlení</t>
  </si>
  <si>
    <t>soub.</t>
  </si>
  <si>
    <t>ON-1</t>
  </si>
  <si>
    <t>Souprava na tenis,volejbal - 2 dlouhé sloupky,síť,vč. pouzdra pro sloupky, D+M</t>
  </si>
  <si>
    <t>sada</t>
  </si>
  <si>
    <t>ON-2</t>
  </si>
  <si>
    <t>Branka na malou kopanou 3x 2 m</t>
  </si>
  <si>
    <t>ON-3</t>
  </si>
  <si>
    <t>Sklápěcí konstrukce pro basket. koš,přichycená na oplocení, vč. desky, obroučky,siťky - D+M</t>
  </si>
  <si>
    <t>ON-4</t>
  </si>
  <si>
    <t>Kartáč na umělou trávu</t>
  </si>
  <si>
    <t>004111020R</t>
  </si>
  <si>
    <t xml:space="preserve">Vypracování projektové dokumentace </t>
  </si>
  <si>
    <t>Soubor</t>
  </si>
  <si>
    <t>VRN</t>
  </si>
  <si>
    <t>POL99_8</t>
  </si>
  <si>
    <t>dokumentace skutečného provedení stavby : 1</t>
  </si>
  <si>
    <t>005121 R</t>
  </si>
  <si>
    <t>Zařízení staveniště</t>
  </si>
  <si>
    <t>POL99_2</t>
  </si>
  <si>
    <t>005122 R</t>
  </si>
  <si>
    <t>Doprava pracovníků</t>
  </si>
  <si>
    <t>POL99_1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</si>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</sst>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21" borderId="5" applyNumberFormat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24" borderId="10" xfId="0" applyFont="1" applyFill="1" applyBorder="1" applyAlignment="1">
      <alignment horizontal="left" vertical="center" indent="1"/>
    </xf>
    <xf numFmtId="0" fontId="0" fillId="24" borderId="0" xfId="0" applyFill="1" applyAlignment="1">
      <alignment wrapText="1"/>
    </xf>
    <xf numFmtId="49" fontId="4" fillId="24" borderId="0" xfId="0" applyNumberFormat="1" applyFont="1" applyFill="1" applyAlignment="1">
      <alignment horizontal="left" vertical="center" wrapText="1"/>
    </xf>
    <xf numFmtId="0" fontId="0" fillId="24" borderId="10" xfId="0" applyFill="1" applyBorder="1" applyAlignment="1">
      <alignment horizontal="left" vertical="center" indent="1"/>
    </xf>
    <xf numFmtId="49" fontId="5" fillId="24" borderId="0" xfId="0" applyNumberFormat="1" applyFont="1" applyFill="1" applyAlignment="1">
      <alignment horizontal="left" vertical="center" wrapText="1"/>
    </xf>
    <xf numFmtId="0" fontId="0" fillId="24" borderId="16" xfId="0" applyFill="1" applyBorder="1" applyAlignment="1">
      <alignment horizontal="left" vertical="center" indent="1"/>
    </xf>
    <xf numFmtId="0" fontId="0" fillId="24" borderId="15" xfId="0" applyFill="1" applyBorder="1" applyAlignment="1">
      <alignment wrapText="1"/>
    </xf>
    <xf numFmtId="49" fontId="5" fillId="24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20" borderId="26" xfId="0" applyNumberFormat="1" applyFont="1" applyFill="1" applyBorder="1" applyAlignment="1">
      <alignment vertical="center"/>
    </xf>
    <xf numFmtId="4" fontId="3" fillId="20" borderId="17" xfId="0" applyNumberFormat="1" applyFont="1" applyFill="1" applyBorder="1" applyAlignment="1">
      <alignment vertical="center" wrapText="1"/>
    </xf>
    <xf numFmtId="4" fontId="7" fillId="20" borderId="25" xfId="0" applyNumberFormat="1" applyFont="1" applyFill="1" applyBorder="1" applyAlignment="1">
      <alignment horizontal="center" vertical="center" wrapText="1" shrinkToFit="1"/>
    </xf>
    <xf numFmtId="4" fontId="3" fillId="20" borderId="25" xfId="0" applyNumberFormat="1" applyFont="1" applyFill="1" applyBorder="1" applyAlignment="1">
      <alignment horizontal="center" vertical="center" wrapText="1" shrinkToFit="1"/>
    </xf>
    <xf numFmtId="3" fontId="3" fillId="2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vertical="center"/>
    </xf>
    <xf numFmtId="4" fontId="3" fillId="0" borderId="25" xfId="0" applyNumberFormat="1" applyFont="1" applyBorder="1" applyAlignment="1">
      <alignment horizontal="right" vertical="center" wrapText="1" shrinkToFit="1"/>
    </xf>
    <xf numFmtId="4" fontId="3" fillId="0" borderId="25" xfId="0" applyNumberFormat="1" applyFont="1" applyBorder="1" applyAlignment="1">
      <alignment horizontal="right" vertical="center" shrinkToFit="1"/>
    </xf>
    <xf numFmtId="4" fontId="0" fillId="0" borderId="25" xfId="0" applyNumberFormat="1" applyBorder="1" applyAlignment="1">
      <alignment vertical="center" shrinkToFit="1"/>
    </xf>
    <xf numFmtId="3" fontId="0" fillId="0" borderId="25" xfId="0" applyNumberForma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 wrapText="1" shrinkToFit="1"/>
    </xf>
    <xf numFmtId="4" fontId="5" fillId="0" borderId="25" xfId="0" applyNumberFormat="1" applyFont="1" applyBorder="1" applyAlignment="1">
      <alignment vertical="center" shrinkToFit="1"/>
    </xf>
    <xf numFmtId="3" fontId="5" fillId="0" borderId="25" xfId="0" applyNumberFormat="1" applyFont="1" applyBorder="1" applyAlignment="1">
      <alignment vertical="center"/>
    </xf>
    <xf numFmtId="4" fontId="0" fillId="0" borderId="26" xfId="0" applyNumberFormat="1" applyBorder="1" applyAlignment="1">
      <alignment horizontal="left" vertical="center"/>
    </xf>
    <xf numFmtId="4" fontId="0" fillId="0" borderId="25" xfId="0" applyNumberFormat="1" applyBorder="1" applyAlignment="1">
      <alignment vertical="center" wrapText="1" shrinkToFit="1"/>
    </xf>
    <xf numFmtId="4" fontId="0" fillId="24" borderId="25" xfId="0" applyNumberFormat="1" applyFill="1" applyBorder="1" applyAlignment="1">
      <alignment vertical="center" wrapText="1" shrinkToFit="1"/>
    </xf>
    <xf numFmtId="4" fontId="0" fillId="24" borderId="25" xfId="0" applyNumberFormat="1" applyFill="1" applyBorder="1" applyAlignment="1">
      <alignment vertical="center" shrinkToFit="1"/>
    </xf>
    <xf numFmtId="3" fontId="0" fillId="24" borderId="25" xfId="0" applyNumberFormat="1" applyFill="1" applyBorder="1" applyAlignment="1">
      <alignment vertical="center"/>
    </xf>
    <xf numFmtId="0" fontId="4" fillId="24" borderId="29" xfId="0" applyFont="1" applyFill="1" applyBorder="1" applyAlignment="1">
      <alignment horizontal="left" vertical="center" indent="1"/>
    </xf>
    <xf numFmtId="0" fontId="5" fillId="24" borderId="30" xfId="0" applyFont="1" applyFill="1" applyBorder="1" applyAlignment="1">
      <alignment horizontal="left" vertical="center" wrapText="1"/>
    </xf>
    <xf numFmtId="0" fontId="0" fillId="24" borderId="30" xfId="0" applyFill="1" applyBorder="1" applyAlignment="1">
      <alignment horizontal="left" vertical="center" wrapText="1"/>
    </xf>
    <xf numFmtId="4" fontId="4" fillId="24" borderId="30" xfId="0" applyNumberFormat="1" applyFont="1" applyFill="1" applyBorder="1" applyAlignment="1">
      <alignment horizontal="left" vertical="center"/>
    </xf>
    <xf numFmtId="49" fontId="0" fillId="24" borderId="31" xfId="0" applyNumberFormat="1" applyFill="1" applyBorder="1" applyAlignment="1">
      <alignment horizontal="left" vertical="center"/>
    </xf>
    <xf numFmtId="0" fontId="0" fillId="24" borderId="30" xfId="0" applyFill="1" applyBorder="1" applyAlignment="1">
      <alignment wrapText="1"/>
    </xf>
    <xf numFmtId="0" fontId="0" fillId="24" borderId="30" xfId="0" applyFill="1" applyBorder="1" applyAlignment="1">
      <alignment/>
    </xf>
    <xf numFmtId="49" fontId="5" fillId="24" borderId="3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20" borderId="26" xfId="0" applyFont="1" applyFill="1" applyBorder="1" applyAlignment="1">
      <alignment horizontal="center" vertical="center" wrapText="1"/>
    </xf>
    <xf numFmtId="0" fontId="12" fillId="20" borderId="17" xfId="0" applyFont="1" applyFill="1" applyBorder="1" applyAlignment="1">
      <alignment horizontal="center" vertical="center" wrapText="1"/>
    </xf>
    <xf numFmtId="0" fontId="12" fillId="20" borderId="25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0" fontId="3" fillId="24" borderId="26" xfId="0" applyFont="1" applyFill="1" applyBorder="1" applyAlignment="1">
      <alignment vertical="center"/>
    </xf>
    <xf numFmtId="0" fontId="3" fillId="24" borderId="26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vertical="center" wrapText="1"/>
    </xf>
    <xf numFmtId="4" fontId="3" fillId="24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24" borderId="25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>
      <alignment horizontal="center" vertical="center"/>
    </xf>
    <xf numFmtId="4" fontId="3" fillId="24" borderId="25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49" fontId="0" fillId="24" borderId="17" xfId="0" applyNumberFormat="1" applyFill="1" applyBorder="1" applyAlignment="1">
      <alignment vertical="center"/>
    </xf>
    <xf numFmtId="0" fontId="0" fillId="20" borderId="26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5" xfId="0" applyFill="1" applyBorder="1" applyAlignment="1">
      <alignment horizontal="center"/>
    </xf>
    <xf numFmtId="49" fontId="0" fillId="20" borderId="25" xfId="0" applyNumberFormat="1" applyFill="1" applyBorder="1" applyAlignment="1">
      <alignment/>
    </xf>
    <xf numFmtId="0" fontId="0" fillId="20" borderId="25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164" fontId="14" fillId="0" borderId="0" xfId="0" applyNumberFormat="1" applyFont="1" applyBorder="1" applyAlignment="1">
      <alignment horizontal="center" vertical="top" wrapText="1" shrinkToFit="1"/>
    </xf>
    <xf numFmtId="164" fontId="14" fillId="0" borderId="0" xfId="0" applyNumberFormat="1" applyFont="1" applyBorder="1" applyAlignment="1">
      <alignment vertical="top" wrapText="1" shrinkToFit="1"/>
    </xf>
    <xf numFmtId="4" fontId="5" fillId="24" borderId="0" xfId="0" applyNumberFormat="1" applyFont="1" applyFill="1" applyBorder="1" applyAlignment="1">
      <alignment vertical="top" shrinkToFit="1"/>
    </xf>
    <xf numFmtId="0" fontId="5" fillId="24" borderId="32" xfId="0" applyFont="1" applyFill="1" applyBorder="1" applyAlignment="1">
      <alignment vertical="top"/>
    </xf>
    <xf numFmtId="49" fontId="5" fillId="24" borderId="22" xfId="0" applyNumberFormat="1" applyFont="1" applyFill="1" applyBorder="1" applyAlignment="1">
      <alignment vertical="top"/>
    </xf>
    <xf numFmtId="0" fontId="5" fillId="24" borderId="22" xfId="0" applyFont="1" applyFill="1" applyBorder="1" applyAlignment="1">
      <alignment horizontal="center" vertical="top" shrinkToFit="1"/>
    </xf>
    <xf numFmtId="164" fontId="5" fillId="24" borderId="22" xfId="0" applyNumberFormat="1" applyFont="1" applyFill="1" applyBorder="1" applyAlignment="1">
      <alignment vertical="top" shrinkToFit="1"/>
    </xf>
    <xf numFmtId="4" fontId="5" fillId="24" borderId="22" xfId="0" applyNumberFormat="1" applyFont="1" applyFill="1" applyBorder="1" applyAlignment="1">
      <alignment vertical="top" shrinkToFit="1"/>
    </xf>
    <xf numFmtId="4" fontId="5" fillId="24" borderId="33" xfId="0" applyNumberFormat="1" applyFont="1" applyFill="1" applyBorder="1" applyAlignment="1">
      <alignment vertical="top" shrinkToFit="1"/>
    </xf>
    <xf numFmtId="0" fontId="13" fillId="0" borderId="34" xfId="0" applyFont="1" applyBorder="1" applyAlignment="1">
      <alignment vertical="top"/>
    </xf>
    <xf numFmtId="49" fontId="13" fillId="0" borderId="35" xfId="0" applyNumberFormat="1" applyFont="1" applyBorder="1" applyAlignment="1">
      <alignment vertical="top"/>
    </xf>
    <xf numFmtId="0" fontId="13" fillId="0" borderId="35" xfId="0" applyFont="1" applyBorder="1" applyAlignment="1">
      <alignment horizontal="center" vertical="top" shrinkToFit="1"/>
    </xf>
    <xf numFmtId="164" fontId="13" fillId="0" borderId="35" xfId="0" applyNumberFormat="1" applyFont="1" applyBorder="1" applyAlignment="1">
      <alignment vertical="top" shrinkToFit="1"/>
    </xf>
    <xf numFmtId="4" fontId="13" fillId="0" borderId="35" xfId="0" applyNumberFormat="1" applyFont="1" applyBorder="1" applyAlignment="1">
      <alignment vertical="top" shrinkToFit="1"/>
    </xf>
    <xf numFmtId="4" fontId="13" fillId="0" borderId="36" xfId="0" applyNumberFormat="1" applyFont="1" applyBorder="1" applyAlignment="1">
      <alignment vertical="top" shrinkToFit="1"/>
    </xf>
    <xf numFmtId="0" fontId="13" fillId="0" borderId="37" xfId="0" applyFont="1" applyBorder="1" applyAlignment="1">
      <alignment vertical="top"/>
    </xf>
    <xf numFmtId="49" fontId="13" fillId="0" borderId="38" xfId="0" applyNumberFormat="1" applyFont="1" applyBorder="1" applyAlignment="1">
      <alignment vertical="top"/>
    </xf>
    <xf numFmtId="0" fontId="13" fillId="0" borderId="38" xfId="0" applyFont="1" applyBorder="1" applyAlignment="1">
      <alignment horizontal="center" vertical="top" shrinkToFit="1"/>
    </xf>
    <xf numFmtId="164" fontId="13" fillId="0" borderId="38" xfId="0" applyNumberFormat="1" applyFont="1" applyBorder="1" applyAlignment="1">
      <alignment vertical="top" shrinkToFit="1"/>
    </xf>
    <xf numFmtId="4" fontId="13" fillId="0" borderId="38" xfId="0" applyNumberFormat="1" applyFont="1" applyBorder="1" applyAlignment="1">
      <alignment vertical="top" shrinkToFit="1"/>
    </xf>
    <xf numFmtId="4" fontId="13" fillId="0" borderId="39" xfId="0" applyNumberFormat="1" applyFont="1" applyBorder="1" applyAlignment="1">
      <alignment vertical="top" shrinkToFit="1"/>
    </xf>
    <xf numFmtId="49" fontId="5" fillId="24" borderId="22" xfId="0" applyNumberFormat="1" applyFont="1" applyFill="1" applyBorder="1" applyAlignment="1">
      <alignment horizontal="left" vertical="top" wrapText="1"/>
    </xf>
    <xf numFmtId="49" fontId="13" fillId="0" borderId="35" xfId="0" applyNumberFormat="1" applyFont="1" applyBorder="1" applyAlignment="1">
      <alignment horizontal="left" vertical="top" wrapText="1"/>
    </xf>
    <xf numFmtId="164" fontId="14" fillId="0" borderId="0" xfId="0" applyNumberFormat="1" applyFont="1" applyBorder="1" applyAlignment="1" quotePrefix="1">
      <alignment horizontal="left" vertical="top" wrapText="1"/>
    </xf>
    <xf numFmtId="49" fontId="13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0" fontId="3" fillId="24" borderId="0" xfId="0" applyFont="1" applyFill="1" applyAlignment="1">
      <alignment horizontal="left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4" fontId="0" fillId="24" borderId="26" xfId="0" applyNumberFormat="1" applyFill="1" applyBorder="1" applyAlignment="1">
      <alignment vertical="center"/>
    </xf>
    <xf numFmtId="4" fontId="0" fillId="24" borderId="17" xfId="0" applyNumberFormat="1" applyFill="1" applyBorder="1" applyAlignment="1">
      <alignment vertical="center"/>
    </xf>
    <xf numFmtId="4" fontId="0" fillId="24" borderId="40" xfId="0" applyNumberFormat="1" applyFill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9" fillId="24" borderId="30" xfId="0" applyNumberFormat="1" applyFont="1" applyFill="1" applyBorder="1" applyAlignment="1">
      <alignment horizontal="right" vertical="center"/>
    </xf>
    <xf numFmtId="2" fontId="9" fillId="24" borderId="3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8" fillId="0" borderId="20" xfId="0" applyNumberFormat="1" applyFont="1" applyBorder="1" applyAlignment="1">
      <alignment horizontal="right" vertical="center" indent="1"/>
    </xf>
    <xf numFmtId="49" fontId="5" fillId="24" borderId="15" xfId="0" applyNumberFormat="1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8" fillId="0" borderId="40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9" fontId="4" fillId="24" borderId="22" xfId="0" applyNumberFormat="1" applyFont="1" applyFill="1" applyBorder="1" applyAlignment="1">
      <alignment horizontal="left" vertical="center" wrapText="1"/>
    </xf>
    <xf numFmtId="0" fontId="0" fillId="24" borderId="22" xfId="0" applyFill="1" applyBorder="1" applyAlignment="1">
      <alignment wrapText="1"/>
    </xf>
    <xf numFmtId="0" fontId="0" fillId="24" borderId="23" xfId="0" applyFill="1" applyBorder="1" applyAlignment="1">
      <alignment wrapText="1"/>
    </xf>
    <xf numFmtId="49" fontId="5" fillId="24" borderId="0" xfId="0" applyNumberFormat="1" applyFont="1" applyFill="1" applyAlignment="1">
      <alignment horizontal="left" vertical="center" wrapText="1"/>
    </xf>
    <xf numFmtId="0" fontId="0" fillId="24" borderId="0" xfId="0" applyFill="1" applyAlignment="1">
      <alignment wrapText="1"/>
    </xf>
    <xf numFmtId="0" fontId="0" fillId="24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0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49" fontId="0" fillId="24" borderId="17" xfId="0" applyNumberForma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40" xfId="0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84" t="s">
        <v>41</v>
      </c>
      <c r="B2" s="184"/>
      <c r="C2" s="184"/>
      <c r="D2" s="184"/>
      <c r="E2" s="184"/>
      <c r="F2" s="184"/>
      <c r="G2" s="18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3"/>
  <sheetViews>
    <sheetView showGridLines="0" tabSelected="1" zoomScaleSheetLayoutView="75" zoomScalePageLayoutView="0" workbookViewId="0" topLeftCell="B1">
      <selection activeCell="G23" sqref="G23:I24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219" t="s">
        <v>4</v>
      </c>
      <c r="C1" s="220"/>
      <c r="D1" s="220"/>
      <c r="E1" s="220"/>
      <c r="F1" s="220"/>
      <c r="G1" s="220"/>
      <c r="H1" s="220"/>
      <c r="I1" s="220"/>
      <c r="J1" s="221"/>
    </row>
    <row r="2" spans="1:15" ht="36" customHeight="1">
      <c r="A2" s="2"/>
      <c r="B2" s="77" t="s">
        <v>24</v>
      </c>
      <c r="C2" s="78"/>
      <c r="D2" s="79" t="s">
        <v>48</v>
      </c>
      <c r="E2" s="225" t="s">
        <v>49</v>
      </c>
      <c r="F2" s="226"/>
      <c r="G2" s="226"/>
      <c r="H2" s="226"/>
      <c r="I2" s="226"/>
      <c r="J2" s="227"/>
      <c r="O2" s="1"/>
    </row>
    <row r="3" spans="1:10" ht="27" customHeight="1">
      <c r="A3" s="2"/>
      <c r="B3" s="80" t="s">
        <v>46</v>
      </c>
      <c r="C3" s="78"/>
      <c r="D3" s="81" t="s">
        <v>43</v>
      </c>
      <c r="E3" s="228" t="s">
        <v>45</v>
      </c>
      <c r="F3" s="229"/>
      <c r="G3" s="229"/>
      <c r="H3" s="229"/>
      <c r="I3" s="229"/>
      <c r="J3" s="230"/>
    </row>
    <row r="4" spans="1:10" ht="23.25" customHeight="1">
      <c r="A4" s="76">
        <v>404</v>
      </c>
      <c r="B4" s="82" t="s">
        <v>47</v>
      </c>
      <c r="C4" s="83"/>
      <c r="D4" s="84" t="s">
        <v>43</v>
      </c>
      <c r="E4" s="203" t="s">
        <v>44</v>
      </c>
      <c r="F4" s="204"/>
      <c r="G4" s="204"/>
      <c r="H4" s="204"/>
      <c r="I4" s="204"/>
      <c r="J4" s="205"/>
    </row>
    <row r="5" spans="1:10" ht="24" customHeight="1">
      <c r="A5" s="2"/>
      <c r="B5" s="31" t="s">
        <v>23</v>
      </c>
      <c r="D5" s="208"/>
      <c r="E5" s="209"/>
      <c r="F5" s="209"/>
      <c r="G5" s="209"/>
      <c r="H5" s="18" t="s">
        <v>42</v>
      </c>
      <c r="I5" s="22"/>
      <c r="J5" s="8"/>
    </row>
    <row r="6" spans="1:10" ht="15.75" customHeight="1">
      <c r="A6" s="2"/>
      <c r="B6" s="28"/>
      <c r="C6" s="55"/>
      <c r="D6" s="210"/>
      <c r="E6" s="211"/>
      <c r="F6" s="211"/>
      <c r="G6" s="211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12"/>
      <c r="F7" s="213"/>
      <c r="G7" s="213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16"/>
      <c r="E11" s="216"/>
      <c r="F11" s="216"/>
      <c r="G11" s="216"/>
      <c r="H11" s="18" t="s">
        <v>42</v>
      </c>
      <c r="I11" s="22"/>
      <c r="J11" s="8"/>
    </row>
    <row r="12" spans="1:10" ht="15.75" customHeight="1">
      <c r="A12" s="2"/>
      <c r="B12" s="28"/>
      <c r="C12" s="55"/>
      <c r="D12" s="215"/>
      <c r="E12" s="215"/>
      <c r="F12" s="215"/>
      <c r="G12" s="215"/>
      <c r="H12" s="18" t="s">
        <v>36</v>
      </c>
      <c r="I12" s="22"/>
      <c r="J12" s="8"/>
    </row>
    <row r="13" spans="1:10" ht="15.75" customHeight="1">
      <c r="A13" s="2"/>
      <c r="B13" s="29"/>
      <c r="C13" s="56"/>
      <c r="D13" s="53"/>
      <c r="E13" s="206"/>
      <c r="F13" s="207"/>
      <c r="G13" s="207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31"/>
      <c r="F15" s="231"/>
      <c r="G15" s="217"/>
      <c r="H15" s="217"/>
      <c r="I15" s="217" t="s">
        <v>31</v>
      </c>
      <c r="J15" s="218"/>
    </row>
    <row r="16" spans="1:10" ht="23.25" customHeight="1">
      <c r="A16" s="137" t="s">
        <v>26</v>
      </c>
      <c r="B16" s="38" t="s">
        <v>26</v>
      </c>
      <c r="C16" s="62"/>
      <c r="D16" s="63"/>
      <c r="E16" s="194"/>
      <c r="F16" s="182"/>
      <c r="G16" s="194"/>
      <c r="H16" s="182"/>
      <c r="I16" s="194"/>
      <c r="J16" s="195"/>
    </row>
    <row r="17" spans="1:10" ht="23.25" customHeight="1">
      <c r="A17" s="137" t="s">
        <v>27</v>
      </c>
      <c r="B17" s="38" t="s">
        <v>27</v>
      </c>
      <c r="C17" s="62"/>
      <c r="D17" s="63"/>
      <c r="E17" s="194"/>
      <c r="F17" s="182"/>
      <c r="G17" s="194"/>
      <c r="H17" s="182"/>
      <c r="I17" s="194"/>
      <c r="J17" s="195"/>
    </row>
    <row r="18" spans="1:10" ht="23.25" customHeight="1">
      <c r="A18" s="137" t="s">
        <v>28</v>
      </c>
      <c r="B18" s="38" t="s">
        <v>28</v>
      </c>
      <c r="C18" s="62"/>
      <c r="D18" s="63"/>
      <c r="E18" s="194"/>
      <c r="F18" s="182"/>
      <c r="G18" s="194"/>
      <c r="H18" s="182"/>
      <c r="I18" s="194"/>
      <c r="J18" s="195"/>
    </row>
    <row r="19" spans="1:10" ht="23.25" customHeight="1">
      <c r="A19" s="137" t="s">
        <v>72</v>
      </c>
      <c r="B19" s="38" t="s">
        <v>29</v>
      </c>
      <c r="C19" s="62"/>
      <c r="D19" s="63"/>
      <c r="E19" s="194"/>
      <c r="F19" s="182"/>
      <c r="G19" s="194"/>
      <c r="H19" s="182"/>
      <c r="I19" s="194"/>
      <c r="J19" s="195"/>
    </row>
    <row r="20" spans="1:10" ht="23.25" customHeight="1">
      <c r="A20" s="137" t="s">
        <v>73</v>
      </c>
      <c r="B20" s="38" t="s">
        <v>30</v>
      </c>
      <c r="C20" s="62"/>
      <c r="D20" s="63"/>
      <c r="E20" s="194"/>
      <c r="F20" s="182"/>
      <c r="G20" s="194"/>
      <c r="H20" s="182"/>
      <c r="I20" s="194"/>
      <c r="J20" s="195"/>
    </row>
    <row r="21" spans="1:10" ht="23.25" customHeight="1">
      <c r="A21" s="2"/>
      <c r="B21" s="48" t="s">
        <v>31</v>
      </c>
      <c r="C21" s="64"/>
      <c r="D21" s="65"/>
      <c r="E21" s="183"/>
      <c r="F21" s="214"/>
      <c r="G21" s="183"/>
      <c r="H21" s="214"/>
      <c r="I21" s="183"/>
      <c r="J21" s="202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13</v>
      </c>
      <c r="C23" s="62"/>
      <c r="D23" s="63"/>
      <c r="E23" s="67">
        <v>15</v>
      </c>
      <c r="F23" s="39" t="s">
        <v>0</v>
      </c>
      <c r="G23" s="192"/>
      <c r="H23" s="193"/>
      <c r="I23" s="193"/>
      <c r="J23" s="40" t="str">
        <f aca="true" t="shared" si="0" ref="J23:J28">Mena</f>
        <v>CZK</v>
      </c>
    </row>
    <row r="24" spans="1:10" ht="23.25" customHeight="1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0"/>
      <c r="H24" s="181"/>
      <c r="I24" s="181"/>
      <c r="J24" s="40" t="str">
        <f t="shared" si="0"/>
        <v>CZK</v>
      </c>
    </row>
    <row r="25" spans="1:10" ht="23.25" customHeight="1">
      <c r="A25" s="2"/>
      <c r="B25" s="38" t="s">
        <v>15</v>
      </c>
      <c r="C25" s="62"/>
      <c r="D25" s="63"/>
      <c r="E25" s="67">
        <v>21</v>
      </c>
      <c r="F25" s="39" t="s">
        <v>0</v>
      </c>
      <c r="G25" s="192"/>
      <c r="H25" s="193"/>
      <c r="I25" s="193"/>
      <c r="J25" s="40" t="str">
        <f t="shared" si="0"/>
        <v>CZK</v>
      </c>
    </row>
    <row r="26" spans="1:10" ht="23.25" customHeight="1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22"/>
      <c r="H26" s="223"/>
      <c r="I26" s="223"/>
      <c r="J26" s="37" t="str">
        <f t="shared" si="0"/>
        <v>CZK</v>
      </c>
    </row>
    <row r="27" spans="1:10" ht="23.25" customHeight="1" thickBot="1">
      <c r="A27" s="2"/>
      <c r="B27" s="31" t="s">
        <v>5</v>
      </c>
      <c r="C27" s="70"/>
      <c r="D27" s="71"/>
      <c r="E27" s="70"/>
      <c r="F27" s="16"/>
      <c r="G27" s="224"/>
      <c r="H27" s="224"/>
      <c r="I27" s="224"/>
      <c r="J27" s="41" t="str">
        <f t="shared" si="0"/>
        <v>CZK</v>
      </c>
    </row>
    <row r="28" spans="1:10" ht="27.75" customHeight="1" hidden="1" thickBot="1">
      <c r="A28" s="2"/>
      <c r="B28" s="111" t="s">
        <v>25</v>
      </c>
      <c r="C28" s="112"/>
      <c r="D28" s="112"/>
      <c r="E28" s="113"/>
      <c r="F28" s="114"/>
      <c r="G28" s="196"/>
      <c r="H28" s="197"/>
      <c r="I28" s="197"/>
      <c r="J28" s="115" t="str">
        <f t="shared" si="0"/>
        <v>CZK</v>
      </c>
    </row>
    <row r="29" spans="1:10" ht="27.75" customHeight="1" thickBot="1">
      <c r="A29" s="2"/>
      <c r="B29" s="111" t="s">
        <v>37</v>
      </c>
      <c r="C29" s="116"/>
      <c r="D29" s="116"/>
      <c r="E29" s="116"/>
      <c r="F29" s="117"/>
      <c r="G29" s="196"/>
      <c r="H29" s="196"/>
      <c r="I29" s="196"/>
      <c r="J29" s="118" t="s">
        <v>52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98"/>
      <c r="E34" s="199"/>
      <c r="G34" s="200"/>
      <c r="H34" s="201"/>
      <c r="I34" s="201"/>
      <c r="J34" s="25"/>
    </row>
    <row r="35" spans="1:10" ht="12.75" customHeight="1">
      <c r="A35" s="2"/>
      <c r="B35" s="2"/>
      <c r="D35" s="179" t="s">
        <v>2</v>
      </c>
      <c r="E35" s="179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hidden="1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customHeight="1" hidden="1">
      <c r="A39" s="87">
        <v>1</v>
      </c>
      <c r="B39" s="97" t="s">
        <v>50</v>
      </c>
      <c r="C39" s="187"/>
      <c r="D39" s="187"/>
      <c r="E39" s="187"/>
      <c r="F39" s="98">
        <v>0</v>
      </c>
      <c r="G39" s="99">
        <v>2702508.09</v>
      </c>
      <c r="H39" s="100">
        <v>567526.7</v>
      </c>
      <c r="I39" s="100">
        <v>3270034.79</v>
      </c>
      <c r="J39" s="101">
        <f>IF(CenaCelkemVypocet=0,"",I39/CenaCelkemVypocet*100)</f>
        <v>100</v>
      </c>
    </row>
    <row r="40" spans="1:10" ht="25.5" customHeight="1" hidden="1">
      <c r="A40" s="87">
        <v>2</v>
      </c>
      <c r="B40" s="102" t="s">
        <v>43</v>
      </c>
      <c r="C40" s="188" t="s">
        <v>45</v>
      </c>
      <c r="D40" s="188"/>
      <c r="E40" s="188"/>
      <c r="F40" s="103">
        <v>0</v>
      </c>
      <c r="G40" s="104">
        <v>2702508.09</v>
      </c>
      <c r="H40" s="104">
        <v>567526.7</v>
      </c>
      <c r="I40" s="104">
        <v>3270034.79</v>
      </c>
      <c r="J40" s="105">
        <f>IF(CenaCelkemVypocet=0,"",I40/CenaCelkemVypocet*100)</f>
        <v>100</v>
      </c>
    </row>
    <row r="41" spans="1:10" ht="25.5" customHeight="1" hidden="1">
      <c r="A41" s="87">
        <v>3</v>
      </c>
      <c r="B41" s="106" t="s">
        <v>43</v>
      </c>
      <c r="C41" s="187" t="s">
        <v>44</v>
      </c>
      <c r="D41" s="187"/>
      <c r="E41" s="187"/>
      <c r="F41" s="107">
        <v>0</v>
      </c>
      <c r="G41" s="100">
        <v>2702508.09</v>
      </c>
      <c r="H41" s="100">
        <v>567526.7</v>
      </c>
      <c r="I41" s="100">
        <v>3270034.79</v>
      </c>
      <c r="J41" s="101">
        <f>IF(CenaCelkemVypocet=0,"",I41/CenaCelkemVypocet*100)</f>
        <v>100</v>
      </c>
    </row>
    <row r="42" spans="1:10" ht="25.5" customHeight="1" hidden="1">
      <c r="A42" s="87"/>
      <c r="B42" s="189" t="s">
        <v>51</v>
      </c>
      <c r="C42" s="190"/>
      <c r="D42" s="190"/>
      <c r="E42" s="191"/>
      <c r="F42" s="108">
        <f>SUMIF(A39:A41,"=1",F39:F41)</f>
        <v>0</v>
      </c>
      <c r="G42" s="109">
        <f>SUMIF(A39:A41,"=1",G39:G41)</f>
        <v>2702508.09</v>
      </c>
      <c r="H42" s="109">
        <f>SUMIF(A39:A41,"=1",H39:H41)</f>
        <v>567526.7</v>
      </c>
      <c r="I42" s="109">
        <f>SUMIF(A39:A41,"=1",I39:I41)</f>
        <v>3270034.79</v>
      </c>
      <c r="J42" s="110">
        <f>SUMIF(A39:A41,"=1",J39:J41)</f>
        <v>100</v>
      </c>
    </row>
    <row r="46" ht="15.75">
      <c r="B46" s="119" t="s">
        <v>53</v>
      </c>
    </row>
    <row r="48" spans="1:10" ht="25.5" customHeight="1">
      <c r="A48" s="121"/>
      <c r="B48" s="124" t="s">
        <v>18</v>
      </c>
      <c r="C48" s="124" t="s">
        <v>6</v>
      </c>
      <c r="D48" s="125"/>
      <c r="E48" s="125"/>
      <c r="F48" s="126" t="s">
        <v>54</v>
      </c>
      <c r="G48" s="126"/>
      <c r="H48" s="126"/>
      <c r="I48" s="126" t="s">
        <v>31</v>
      </c>
      <c r="J48" s="126" t="s">
        <v>0</v>
      </c>
    </row>
    <row r="49" spans="1:10" ht="36.75" customHeight="1">
      <c r="A49" s="122"/>
      <c r="B49" s="127" t="s">
        <v>43</v>
      </c>
      <c r="C49" s="185" t="s">
        <v>55</v>
      </c>
      <c r="D49" s="186"/>
      <c r="E49" s="186"/>
      <c r="F49" s="135" t="s">
        <v>26</v>
      </c>
      <c r="G49" s="128"/>
      <c r="H49" s="128"/>
      <c r="I49" s="128"/>
      <c r="J49" s="133">
        <f>IF(I60=0,"",I49/I60*100)</f>
      </c>
    </row>
    <row r="50" spans="1:10" ht="36.75" customHeight="1">
      <c r="A50" s="122"/>
      <c r="B50" s="127" t="s">
        <v>56</v>
      </c>
      <c r="C50" s="185" t="s">
        <v>57</v>
      </c>
      <c r="D50" s="186"/>
      <c r="E50" s="186"/>
      <c r="F50" s="135" t="s">
        <v>26</v>
      </c>
      <c r="G50" s="128"/>
      <c r="H50" s="128"/>
      <c r="I50" s="128"/>
      <c r="J50" s="133">
        <f>IF(I60=0,"",I50/I60*100)</f>
      </c>
    </row>
    <row r="51" spans="1:10" ht="36.75" customHeight="1">
      <c r="A51" s="122"/>
      <c r="B51" s="127" t="s">
        <v>58</v>
      </c>
      <c r="C51" s="185" t="s">
        <v>59</v>
      </c>
      <c r="D51" s="186"/>
      <c r="E51" s="186"/>
      <c r="F51" s="135" t="s">
        <v>26</v>
      </c>
      <c r="G51" s="128"/>
      <c r="H51" s="128"/>
      <c r="I51" s="128"/>
      <c r="J51" s="133">
        <f>IF(I60=0,"",I51/I60*100)</f>
      </c>
    </row>
    <row r="52" spans="1:10" ht="36.75" customHeight="1">
      <c r="A52" s="122"/>
      <c r="B52" s="127" t="s">
        <v>60</v>
      </c>
      <c r="C52" s="185" t="s">
        <v>61</v>
      </c>
      <c r="D52" s="186"/>
      <c r="E52" s="186"/>
      <c r="F52" s="135" t="s">
        <v>26</v>
      </c>
      <c r="G52" s="128"/>
      <c r="H52" s="128"/>
      <c r="I52" s="128"/>
      <c r="J52" s="133">
        <f>IF(I60=0,"",I52/I60*100)</f>
      </c>
    </row>
    <row r="53" spans="1:10" ht="36.75" customHeight="1">
      <c r="A53" s="122"/>
      <c r="B53" s="127" t="s">
        <v>62</v>
      </c>
      <c r="C53" s="185" t="s">
        <v>63</v>
      </c>
      <c r="D53" s="186"/>
      <c r="E53" s="186"/>
      <c r="F53" s="135" t="s">
        <v>26</v>
      </c>
      <c r="G53" s="128"/>
      <c r="H53" s="128"/>
      <c r="I53" s="128"/>
      <c r="J53" s="133">
        <f>IF(I60=0,"",I53/I60*100)</f>
      </c>
    </row>
    <row r="54" spans="1:10" ht="36.75" customHeight="1">
      <c r="A54" s="122"/>
      <c r="B54" s="127" t="s">
        <v>64</v>
      </c>
      <c r="C54" s="185" t="s">
        <v>65</v>
      </c>
      <c r="D54" s="186"/>
      <c r="E54" s="186"/>
      <c r="F54" s="135" t="s">
        <v>26</v>
      </c>
      <c r="G54" s="128"/>
      <c r="H54" s="128"/>
      <c r="I54" s="128"/>
      <c r="J54" s="133">
        <f>IF(I60=0,"",I54/I60*100)</f>
      </c>
    </row>
    <row r="55" spans="1:10" ht="36.75" customHeight="1">
      <c r="A55" s="122"/>
      <c r="B55" s="127" t="s">
        <v>66</v>
      </c>
      <c r="C55" s="185" t="s">
        <v>67</v>
      </c>
      <c r="D55" s="186"/>
      <c r="E55" s="186"/>
      <c r="F55" s="135" t="s">
        <v>26</v>
      </c>
      <c r="G55" s="128"/>
      <c r="H55" s="128"/>
      <c r="I55" s="128"/>
      <c r="J55" s="133">
        <f>IF(I60=0,"",I55/I60*100)</f>
      </c>
    </row>
    <row r="56" spans="1:10" ht="36.75" customHeight="1">
      <c r="A56" s="122"/>
      <c r="B56" s="127" t="s">
        <v>68</v>
      </c>
      <c r="C56" s="185" t="s">
        <v>69</v>
      </c>
      <c r="D56" s="186"/>
      <c r="E56" s="186"/>
      <c r="F56" s="135" t="s">
        <v>26</v>
      </c>
      <c r="G56" s="128"/>
      <c r="H56" s="128"/>
      <c r="I56" s="128"/>
      <c r="J56" s="133">
        <f>IF(I60=0,"",I56/I60*100)</f>
      </c>
    </row>
    <row r="57" spans="1:10" ht="36.75" customHeight="1">
      <c r="A57" s="122"/>
      <c r="B57" s="127" t="s">
        <v>70</v>
      </c>
      <c r="C57" s="185" t="s">
        <v>71</v>
      </c>
      <c r="D57" s="186"/>
      <c r="E57" s="186"/>
      <c r="F57" s="135" t="s">
        <v>28</v>
      </c>
      <c r="G57" s="128"/>
      <c r="H57" s="128"/>
      <c r="I57" s="128"/>
      <c r="J57" s="133">
        <f>IF(I60=0,"",I57/I60*100)</f>
      </c>
    </row>
    <row r="58" spans="1:10" ht="36.75" customHeight="1">
      <c r="A58" s="122"/>
      <c r="B58" s="127" t="s">
        <v>72</v>
      </c>
      <c r="C58" s="185" t="s">
        <v>29</v>
      </c>
      <c r="D58" s="186"/>
      <c r="E58" s="186"/>
      <c r="F58" s="135" t="s">
        <v>72</v>
      </c>
      <c r="G58" s="128"/>
      <c r="H58" s="128"/>
      <c r="I58" s="128"/>
      <c r="J58" s="133">
        <f>IF(I60=0,"",I58/I60*100)</f>
      </c>
    </row>
    <row r="59" spans="1:10" ht="36.75" customHeight="1">
      <c r="A59" s="122"/>
      <c r="B59" s="127" t="s">
        <v>73</v>
      </c>
      <c r="C59" s="185" t="s">
        <v>30</v>
      </c>
      <c r="D59" s="186"/>
      <c r="E59" s="186"/>
      <c r="F59" s="135" t="s">
        <v>73</v>
      </c>
      <c r="G59" s="128"/>
      <c r="H59" s="128"/>
      <c r="I59" s="128"/>
      <c r="J59" s="133">
        <f>IF(I60=0,"",I59/I60*100)</f>
      </c>
    </row>
    <row r="60" spans="1:10" ht="25.5" customHeight="1">
      <c r="A60" s="123"/>
      <c r="B60" s="129" t="s">
        <v>1</v>
      </c>
      <c r="C60" s="130"/>
      <c r="D60" s="131"/>
      <c r="E60" s="131"/>
      <c r="F60" s="136"/>
      <c r="G60" s="132"/>
      <c r="H60" s="132"/>
      <c r="I60" s="132"/>
      <c r="J60" s="134">
        <f>SUM(J49:J59)</f>
        <v>0</v>
      </c>
    </row>
    <row r="61" spans="6:10" ht="12.75">
      <c r="F61" s="85"/>
      <c r="G61" s="85"/>
      <c r="H61" s="85"/>
      <c r="I61" s="85"/>
      <c r="J61" s="86"/>
    </row>
    <row r="62" spans="6:10" ht="12.75">
      <c r="F62" s="85"/>
      <c r="G62" s="85"/>
      <c r="H62" s="85"/>
      <c r="I62" s="85"/>
      <c r="J62" s="86"/>
    </row>
    <row r="63" spans="6:10" ht="12.75">
      <c r="F63" s="85"/>
      <c r="G63" s="85"/>
      <c r="H63" s="85"/>
      <c r="I63" s="85"/>
      <c r="J63" s="86"/>
    </row>
  </sheetData>
  <sheetProtection/>
  <mergeCells count="5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4:J4"/>
    <mergeCell ref="G16:H16"/>
    <mergeCell ref="G17:H17"/>
    <mergeCell ref="E16:F16"/>
    <mergeCell ref="E13:G13"/>
    <mergeCell ref="D5:G5"/>
    <mergeCell ref="D6:G6"/>
    <mergeCell ref="E7:G7"/>
    <mergeCell ref="E17:F17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21:F21"/>
    <mergeCell ref="G21:H21"/>
    <mergeCell ref="C39:E39"/>
    <mergeCell ref="C40:E40"/>
    <mergeCell ref="C41:E41"/>
    <mergeCell ref="B42:E42"/>
    <mergeCell ref="C49:E49"/>
    <mergeCell ref="C50:E50"/>
    <mergeCell ref="C51:E51"/>
    <mergeCell ref="C52:E52"/>
    <mergeCell ref="C57:E57"/>
    <mergeCell ref="C58:E58"/>
    <mergeCell ref="C59:E59"/>
    <mergeCell ref="C53:E53"/>
    <mergeCell ref="C54:E54"/>
    <mergeCell ref="C55:E55"/>
    <mergeCell ref="C56:E5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32" t="s">
        <v>7</v>
      </c>
      <c r="B1" s="232"/>
      <c r="C1" s="233"/>
      <c r="D1" s="232"/>
      <c r="E1" s="232"/>
      <c r="F1" s="232"/>
      <c r="G1" s="232"/>
    </row>
    <row r="2" spans="1:7" ht="24.75" customHeight="1">
      <c r="A2" s="50" t="s">
        <v>8</v>
      </c>
      <c r="B2" s="49"/>
      <c r="C2" s="234"/>
      <c r="D2" s="234"/>
      <c r="E2" s="234"/>
      <c r="F2" s="234"/>
      <c r="G2" s="235"/>
    </row>
    <row r="3" spans="1:7" ht="24.75" customHeight="1">
      <c r="A3" s="50" t="s">
        <v>9</v>
      </c>
      <c r="B3" s="49"/>
      <c r="C3" s="234"/>
      <c r="D3" s="234"/>
      <c r="E3" s="234"/>
      <c r="F3" s="234"/>
      <c r="G3" s="235"/>
    </row>
    <row r="4" spans="1:7" ht="24.75" customHeight="1">
      <c r="A4" s="50" t="s">
        <v>10</v>
      </c>
      <c r="B4" s="49"/>
      <c r="C4" s="234"/>
      <c r="D4" s="234"/>
      <c r="E4" s="234"/>
      <c r="F4" s="234"/>
      <c r="G4" s="235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BM83" activePane="bottomLeft" state="frozen"/>
      <selection pane="topLeft" activeCell="A1" sqref="A1"/>
      <selection pane="bottomLeft" activeCell="F111" sqref="F111:G111"/>
    </sheetView>
  </sheetViews>
  <sheetFormatPr defaultColWidth="9.00390625" defaultRowHeight="12.75" outlineLevelRow="1"/>
  <cols>
    <col min="1" max="1" width="3.375" style="0" customWidth="1"/>
    <col min="2" max="2" width="12.75390625" style="120" customWidth="1"/>
    <col min="3" max="3" width="38.25390625" style="120" customWidth="1"/>
    <col min="4" max="4" width="4.875" style="0" customWidth="1"/>
    <col min="5" max="5" width="10.75390625" style="0" customWidth="1"/>
    <col min="6" max="6" width="9.875" style="0" customWidth="1"/>
    <col min="7" max="7" width="12.75390625" style="0" customWidth="1"/>
    <col min="8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36" t="s">
        <v>7</v>
      </c>
      <c r="B1" s="236"/>
      <c r="C1" s="236"/>
      <c r="D1" s="236"/>
      <c r="E1" s="236"/>
      <c r="F1" s="236"/>
      <c r="G1" s="236"/>
      <c r="AG1" t="s">
        <v>74</v>
      </c>
    </row>
    <row r="2" spans="1:33" ht="24.75" customHeight="1">
      <c r="A2" s="138" t="s">
        <v>8</v>
      </c>
      <c r="B2" s="49" t="s">
        <v>48</v>
      </c>
      <c r="C2" s="237" t="s">
        <v>49</v>
      </c>
      <c r="D2" s="238"/>
      <c r="E2" s="238"/>
      <c r="F2" s="238"/>
      <c r="G2" s="239"/>
      <c r="AG2" t="s">
        <v>75</v>
      </c>
    </row>
    <row r="3" spans="1:33" ht="24.75" customHeight="1">
      <c r="A3" s="138" t="s">
        <v>9</v>
      </c>
      <c r="B3" s="49" t="s">
        <v>43</v>
      </c>
      <c r="C3" s="237" t="s">
        <v>45</v>
      </c>
      <c r="D3" s="238"/>
      <c r="E3" s="238"/>
      <c r="F3" s="238"/>
      <c r="G3" s="239"/>
      <c r="AC3" s="120" t="s">
        <v>75</v>
      </c>
      <c r="AG3" t="s">
        <v>76</v>
      </c>
    </row>
    <row r="4" spans="1:33" ht="24.75" customHeight="1">
      <c r="A4" s="139" t="s">
        <v>10</v>
      </c>
      <c r="B4" s="140" t="s">
        <v>43</v>
      </c>
      <c r="C4" s="240" t="s">
        <v>44</v>
      </c>
      <c r="D4" s="241"/>
      <c r="E4" s="241"/>
      <c r="F4" s="241"/>
      <c r="G4" s="242"/>
      <c r="AG4" t="s">
        <v>77</v>
      </c>
    </row>
    <row r="5" ht="12.75">
      <c r="D5" s="10"/>
    </row>
    <row r="6" spans="1:24" ht="318.75">
      <c r="A6" s="142" t="s">
        <v>78</v>
      </c>
      <c r="B6" s="144" t="s">
        <v>79</v>
      </c>
      <c r="C6" s="144" t="s">
        <v>80</v>
      </c>
      <c r="D6" s="143" t="s">
        <v>81</v>
      </c>
      <c r="E6" s="142" t="s">
        <v>82</v>
      </c>
      <c r="F6" s="141" t="s">
        <v>83</v>
      </c>
      <c r="G6" s="142" t="s">
        <v>31</v>
      </c>
      <c r="H6" s="145" t="s">
        <v>32</v>
      </c>
      <c r="I6" s="145" t="s">
        <v>84</v>
      </c>
      <c r="J6" s="145" t="s">
        <v>33</v>
      </c>
      <c r="K6" s="145" t="s">
        <v>85</v>
      </c>
      <c r="L6" s="145" t="s">
        <v>86</v>
      </c>
      <c r="M6" s="145" t="s">
        <v>87</v>
      </c>
      <c r="N6" s="145" t="s">
        <v>88</v>
      </c>
      <c r="O6" s="145" t="s">
        <v>89</v>
      </c>
      <c r="P6" s="145" t="s">
        <v>90</v>
      </c>
      <c r="Q6" s="145" t="s">
        <v>91</v>
      </c>
      <c r="R6" s="145" t="s">
        <v>92</v>
      </c>
      <c r="S6" s="145" t="s">
        <v>93</v>
      </c>
      <c r="T6" s="145" t="s">
        <v>94</v>
      </c>
      <c r="U6" s="145" t="s">
        <v>95</v>
      </c>
      <c r="V6" s="145" t="s">
        <v>96</v>
      </c>
      <c r="W6" s="145" t="s">
        <v>97</v>
      </c>
      <c r="X6" s="145" t="s">
        <v>98</v>
      </c>
    </row>
    <row r="7" spans="1:24" ht="12.75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55" t="s">
        <v>99</v>
      </c>
      <c r="B8" s="156" t="s">
        <v>43</v>
      </c>
      <c r="C8" s="173" t="s">
        <v>55</v>
      </c>
      <c r="D8" s="157"/>
      <c r="E8" s="158"/>
      <c r="F8" s="159"/>
      <c r="G8" s="160">
        <f>SUMIF(AG9:AG29,"&lt;&gt;NOR",G9:G29)</f>
        <v>0</v>
      </c>
      <c r="H8" s="154"/>
      <c r="I8" s="154">
        <f>SUM(I9:I29)</f>
        <v>32587.3</v>
      </c>
      <c r="J8" s="154"/>
      <c r="K8" s="154">
        <f>SUM(K9:K29)</f>
        <v>331938.17000000004</v>
      </c>
      <c r="L8" s="154"/>
      <c r="M8" s="154">
        <f>SUM(M9:M29)</f>
        <v>0</v>
      </c>
      <c r="N8" s="154"/>
      <c r="O8" s="154">
        <f>SUM(O9:O29)</f>
        <v>76.5</v>
      </c>
      <c r="P8" s="154"/>
      <c r="Q8" s="154">
        <f>SUM(Q9:Q29)</f>
        <v>0</v>
      </c>
      <c r="R8" s="154"/>
      <c r="S8" s="154"/>
      <c r="T8" s="154"/>
      <c r="U8" s="154"/>
      <c r="V8" s="154">
        <f>SUM(V9:V29)</f>
        <v>346.32</v>
      </c>
      <c r="W8" s="154"/>
      <c r="X8" s="154"/>
      <c r="AG8" t="s">
        <v>100</v>
      </c>
    </row>
    <row r="9" spans="1:60" ht="12.75" outlineLevel="1">
      <c r="A9" s="161">
        <v>1</v>
      </c>
      <c r="B9" s="162" t="s">
        <v>101</v>
      </c>
      <c r="C9" s="174" t="s">
        <v>102</v>
      </c>
      <c r="D9" s="163" t="s">
        <v>103</v>
      </c>
      <c r="E9" s="164">
        <v>45</v>
      </c>
      <c r="F9" s="165"/>
      <c r="G9" s="166"/>
      <c r="H9" s="151">
        <v>0</v>
      </c>
      <c r="I9" s="151">
        <f>ROUND(E9*H9,2)</f>
        <v>0</v>
      </c>
      <c r="J9" s="151">
        <v>475.5</v>
      </c>
      <c r="K9" s="151">
        <f>ROUND(E9*J9,2)</f>
        <v>21397.5</v>
      </c>
      <c r="L9" s="151">
        <v>21</v>
      </c>
      <c r="M9" s="151">
        <f>G9*(1+L9/100)</f>
        <v>0</v>
      </c>
      <c r="N9" s="151">
        <v>0</v>
      </c>
      <c r="O9" s="151">
        <f>ROUND(E9*N9,2)</f>
        <v>0</v>
      </c>
      <c r="P9" s="151">
        <v>0</v>
      </c>
      <c r="Q9" s="151">
        <f>ROUND(E9*P9,2)</f>
        <v>0</v>
      </c>
      <c r="R9" s="151"/>
      <c r="S9" s="151" t="s">
        <v>104</v>
      </c>
      <c r="T9" s="151" t="s">
        <v>104</v>
      </c>
      <c r="U9" s="151">
        <v>0.365</v>
      </c>
      <c r="V9" s="151">
        <f>ROUND(E9*U9,2)</f>
        <v>16.43</v>
      </c>
      <c r="W9" s="151"/>
      <c r="X9" s="151" t="s">
        <v>105</v>
      </c>
      <c r="Y9" s="146"/>
      <c r="Z9" s="146"/>
      <c r="AA9" s="146"/>
      <c r="AB9" s="146"/>
      <c r="AC9" s="146"/>
      <c r="AD9" s="146"/>
      <c r="AE9" s="146"/>
      <c r="AF9" s="146"/>
      <c r="AG9" s="146" t="s">
        <v>106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12.75" outlineLevel="1">
      <c r="A10" s="149"/>
      <c r="B10" s="150"/>
      <c r="C10" s="175" t="s">
        <v>107</v>
      </c>
      <c r="D10" s="152"/>
      <c r="E10" s="153">
        <v>45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46"/>
      <c r="Z10" s="146"/>
      <c r="AA10" s="146"/>
      <c r="AB10" s="146"/>
      <c r="AC10" s="146"/>
      <c r="AD10" s="146"/>
      <c r="AE10" s="146"/>
      <c r="AF10" s="146"/>
      <c r="AG10" s="146" t="s">
        <v>108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12.75" outlineLevel="1">
      <c r="A11" s="167">
        <v>2</v>
      </c>
      <c r="B11" s="168" t="s">
        <v>109</v>
      </c>
      <c r="C11" s="176" t="s">
        <v>110</v>
      </c>
      <c r="D11" s="169" t="s">
        <v>103</v>
      </c>
      <c r="E11" s="170">
        <v>45</v>
      </c>
      <c r="F11" s="171"/>
      <c r="G11" s="172"/>
      <c r="H11" s="151">
        <v>0</v>
      </c>
      <c r="I11" s="151">
        <f>ROUND(E11*H11,2)</f>
        <v>0</v>
      </c>
      <c r="J11" s="151">
        <v>171</v>
      </c>
      <c r="K11" s="151">
        <f>ROUND(E11*J11,2)</f>
        <v>7695</v>
      </c>
      <c r="L11" s="151">
        <v>21</v>
      </c>
      <c r="M11" s="151">
        <f>G11*(1+L11/100)</f>
        <v>0</v>
      </c>
      <c r="N11" s="151">
        <v>0</v>
      </c>
      <c r="O11" s="151">
        <f>ROUND(E11*N11,2)</f>
        <v>0</v>
      </c>
      <c r="P11" s="151">
        <v>0</v>
      </c>
      <c r="Q11" s="151">
        <f>ROUND(E11*P11,2)</f>
        <v>0</v>
      </c>
      <c r="R11" s="151"/>
      <c r="S11" s="151" t="s">
        <v>104</v>
      </c>
      <c r="T11" s="151" t="s">
        <v>104</v>
      </c>
      <c r="U11" s="151">
        <v>0.3898</v>
      </c>
      <c r="V11" s="151">
        <f>ROUND(E11*U11,2)</f>
        <v>17.54</v>
      </c>
      <c r="W11" s="151"/>
      <c r="X11" s="151" t="s">
        <v>105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106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12.75" outlineLevel="1">
      <c r="A12" s="161">
        <v>3</v>
      </c>
      <c r="B12" s="162" t="s">
        <v>111</v>
      </c>
      <c r="C12" s="174" t="s">
        <v>112</v>
      </c>
      <c r="D12" s="163" t="s">
        <v>103</v>
      </c>
      <c r="E12" s="164">
        <v>0.432</v>
      </c>
      <c r="F12" s="165"/>
      <c r="G12" s="166"/>
      <c r="H12" s="151">
        <v>0</v>
      </c>
      <c r="I12" s="151">
        <f>ROUND(E12*H12,2)</f>
        <v>0</v>
      </c>
      <c r="J12" s="151">
        <v>1274</v>
      </c>
      <c r="K12" s="151">
        <f>ROUND(E12*J12,2)</f>
        <v>550.37</v>
      </c>
      <c r="L12" s="151">
        <v>21</v>
      </c>
      <c r="M12" s="151">
        <f>G12*(1+L12/100)</f>
        <v>0</v>
      </c>
      <c r="N12" s="151">
        <v>0</v>
      </c>
      <c r="O12" s="151">
        <f>ROUND(E12*N12,2)</f>
        <v>0</v>
      </c>
      <c r="P12" s="151">
        <v>0</v>
      </c>
      <c r="Q12" s="151">
        <f>ROUND(E12*P12,2)</f>
        <v>0</v>
      </c>
      <c r="R12" s="151"/>
      <c r="S12" s="151" t="s">
        <v>104</v>
      </c>
      <c r="T12" s="151" t="s">
        <v>104</v>
      </c>
      <c r="U12" s="151">
        <v>3.533</v>
      </c>
      <c r="V12" s="151">
        <f>ROUND(E12*U12,2)</f>
        <v>1.53</v>
      </c>
      <c r="W12" s="151"/>
      <c r="X12" s="151" t="s">
        <v>105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106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22.5" outlineLevel="1">
      <c r="A13" s="149"/>
      <c r="B13" s="150"/>
      <c r="C13" s="175" t="s">
        <v>113</v>
      </c>
      <c r="D13" s="152"/>
      <c r="E13" s="153">
        <v>0.432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46"/>
      <c r="Z13" s="146"/>
      <c r="AA13" s="146"/>
      <c r="AB13" s="146"/>
      <c r="AC13" s="146"/>
      <c r="AD13" s="146"/>
      <c r="AE13" s="146"/>
      <c r="AF13" s="146"/>
      <c r="AG13" s="146" t="s">
        <v>108</v>
      </c>
      <c r="AH13" s="146">
        <v>0</v>
      </c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22.5" outlineLevel="1">
      <c r="A14" s="161">
        <v>4</v>
      </c>
      <c r="B14" s="162" t="s">
        <v>114</v>
      </c>
      <c r="C14" s="174" t="s">
        <v>115</v>
      </c>
      <c r="D14" s="163" t="s">
        <v>103</v>
      </c>
      <c r="E14" s="164">
        <v>286.5</v>
      </c>
      <c r="F14" s="165"/>
      <c r="G14" s="166"/>
      <c r="H14" s="151">
        <v>0</v>
      </c>
      <c r="I14" s="151">
        <f>ROUND(E14*H14,2)</f>
        <v>0</v>
      </c>
      <c r="J14" s="151">
        <v>262.5</v>
      </c>
      <c r="K14" s="151">
        <f>ROUND(E14*J14,2)</f>
        <v>75206.25</v>
      </c>
      <c r="L14" s="151">
        <v>21</v>
      </c>
      <c r="M14" s="151">
        <f>G14*(1+L14/100)</f>
        <v>0</v>
      </c>
      <c r="N14" s="151">
        <v>0</v>
      </c>
      <c r="O14" s="151">
        <f>ROUND(E14*N14,2)</f>
        <v>0</v>
      </c>
      <c r="P14" s="151">
        <v>0</v>
      </c>
      <c r="Q14" s="151">
        <f>ROUND(E14*P14,2)</f>
        <v>0</v>
      </c>
      <c r="R14" s="151"/>
      <c r="S14" s="151" t="s">
        <v>104</v>
      </c>
      <c r="T14" s="151" t="s">
        <v>104</v>
      </c>
      <c r="U14" s="151">
        <v>0.011</v>
      </c>
      <c r="V14" s="151">
        <f>ROUND(E14*U14,2)</f>
        <v>3.15</v>
      </c>
      <c r="W14" s="151"/>
      <c r="X14" s="151" t="s">
        <v>105</v>
      </c>
      <c r="Y14" s="146"/>
      <c r="Z14" s="146"/>
      <c r="AA14" s="146"/>
      <c r="AB14" s="146"/>
      <c r="AC14" s="146"/>
      <c r="AD14" s="146"/>
      <c r="AE14" s="146"/>
      <c r="AF14" s="146"/>
      <c r="AG14" s="146" t="s">
        <v>106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12.75" outlineLevel="1">
      <c r="A15" s="149"/>
      <c r="B15" s="150"/>
      <c r="C15" s="175" t="s">
        <v>116</v>
      </c>
      <c r="D15" s="152"/>
      <c r="E15" s="153">
        <v>241.5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46"/>
      <c r="Z15" s="146"/>
      <c r="AA15" s="146"/>
      <c r="AB15" s="146"/>
      <c r="AC15" s="146"/>
      <c r="AD15" s="146"/>
      <c r="AE15" s="146"/>
      <c r="AF15" s="146"/>
      <c r="AG15" s="146" t="s">
        <v>108</v>
      </c>
      <c r="AH15" s="146">
        <v>0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ht="12.75" outlineLevel="1">
      <c r="A16" s="149"/>
      <c r="B16" s="150"/>
      <c r="C16" s="175" t="s">
        <v>117</v>
      </c>
      <c r="D16" s="152"/>
      <c r="E16" s="153">
        <v>45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46"/>
      <c r="Z16" s="146"/>
      <c r="AA16" s="146"/>
      <c r="AB16" s="146"/>
      <c r="AC16" s="146"/>
      <c r="AD16" s="146"/>
      <c r="AE16" s="146"/>
      <c r="AF16" s="146"/>
      <c r="AG16" s="146" t="s">
        <v>108</v>
      </c>
      <c r="AH16" s="146">
        <v>0</v>
      </c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12.75" outlineLevel="1">
      <c r="A17" s="161">
        <v>5</v>
      </c>
      <c r="B17" s="162" t="s">
        <v>118</v>
      </c>
      <c r="C17" s="174" t="s">
        <v>119</v>
      </c>
      <c r="D17" s="163" t="s">
        <v>103</v>
      </c>
      <c r="E17" s="164">
        <v>45</v>
      </c>
      <c r="F17" s="165"/>
      <c r="G17" s="166"/>
      <c r="H17" s="151">
        <v>0</v>
      </c>
      <c r="I17" s="151">
        <f>ROUND(E17*H17,2)</f>
        <v>0</v>
      </c>
      <c r="J17" s="151">
        <v>589</v>
      </c>
      <c r="K17" s="151">
        <f>ROUND(E17*J17,2)</f>
        <v>26505</v>
      </c>
      <c r="L17" s="151">
        <v>21</v>
      </c>
      <c r="M17" s="151">
        <f>G17*(1+L17/100)</f>
        <v>0</v>
      </c>
      <c r="N17" s="151">
        <v>0</v>
      </c>
      <c r="O17" s="151">
        <f>ROUND(E17*N17,2)</f>
        <v>0</v>
      </c>
      <c r="P17" s="151">
        <v>0</v>
      </c>
      <c r="Q17" s="151">
        <f>ROUND(E17*P17,2)</f>
        <v>0</v>
      </c>
      <c r="R17" s="151"/>
      <c r="S17" s="151" t="s">
        <v>104</v>
      </c>
      <c r="T17" s="151" t="s">
        <v>104</v>
      </c>
      <c r="U17" s="151">
        <v>1.587</v>
      </c>
      <c r="V17" s="151">
        <f>ROUND(E17*U17,2)</f>
        <v>71.42</v>
      </c>
      <c r="W17" s="151"/>
      <c r="X17" s="151" t="s">
        <v>105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106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12.75" outlineLevel="1">
      <c r="A18" s="149"/>
      <c r="B18" s="150"/>
      <c r="C18" s="175" t="s">
        <v>120</v>
      </c>
      <c r="D18" s="152"/>
      <c r="E18" s="153">
        <v>45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46"/>
      <c r="Z18" s="146"/>
      <c r="AA18" s="146"/>
      <c r="AB18" s="146"/>
      <c r="AC18" s="146"/>
      <c r="AD18" s="146"/>
      <c r="AE18" s="146"/>
      <c r="AF18" s="146"/>
      <c r="AG18" s="146" t="s">
        <v>108</v>
      </c>
      <c r="AH18" s="146">
        <v>0</v>
      </c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12.75" outlineLevel="1">
      <c r="A19" s="167">
        <v>6</v>
      </c>
      <c r="B19" s="168" t="s">
        <v>121</v>
      </c>
      <c r="C19" s="176" t="s">
        <v>122</v>
      </c>
      <c r="D19" s="169" t="s">
        <v>123</v>
      </c>
      <c r="E19" s="170">
        <v>190</v>
      </c>
      <c r="F19" s="171"/>
      <c r="G19" s="172"/>
      <c r="H19" s="151">
        <v>1.72</v>
      </c>
      <c r="I19" s="151">
        <f>ROUND(E19*H19,2)</f>
        <v>326.8</v>
      </c>
      <c r="J19" s="151">
        <v>22.38</v>
      </c>
      <c r="K19" s="151">
        <f>ROUND(E19*J19,2)</f>
        <v>4252.2</v>
      </c>
      <c r="L19" s="151">
        <v>21</v>
      </c>
      <c r="M19" s="151">
        <f>G19*(1+L19/100)</f>
        <v>0</v>
      </c>
      <c r="N19" s="151">
        <v>0</v>
      </c>
      <c r="O19" s="151">
        <f>ROUND(E19*N19,2)</f>
        <v>0</v>
      </c>
      <c r="P19" s="151">
        <v>0</v>
      </c>
      <c r="Q19" s="151">
        <f>ROUND(E19*P19,2)</f>
        <v>0</v>
      </c>
      <c r="R19" s="151"/>
      <c r="S19" s="151" t="s">
        <v>104</v>
      </c>
      <c r="T19" s="151" t="s">
        <v>104</v>
      </c>
      <c r="U19" s="151">
        <v>0.06</v>
      </c>
      <c r="V19" s="151">
        <f>ROUND(E19*U19,2)</f>
        <v>11.4</v>
      </c>
      <c r="W19" s="151"/>
      <c r="X19" s="151" t="s">
        <v>105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106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12.75" outlineLevel="1">
      <c r="A20" s="161">
        <v>7</v>
      </c>
      <c r="B20" s="162" t="s">
        <v>124</v>
      </c>
      <c r="C20" s="174" t="s">
        <v>125</v>
      </c>
      <c r="D20" s="163" t="s">
        <v>123</v>
      </c>
      <c r="E20" s="164">
        <v>190.5</v>
      </c>
      <c r="F20" s="165"/>
      <c r="G20" s="166"/>
      <c r="H20" s="151">
        <v>0</v>
      </c>
      <c r="I20" s="151">
        <f>ROUND(E20*H20,2)</f>
        <v>0</v>
      </c>
      <c r="J20" s="151">
        <v>65.7</v>
      </c>
      <c r="K20" s="151">
        <f>ROUND(E20*J20,2)</f>
        <v>12515.85</v>
      </c>
      <c r="L20" s="151">
        <v>21</v>
      </c>
      <c r="M20" s="151">
        <f>G20*(1+L20/100)</f>
        <v>0</v>
      </c>
      <c r="N20" s="151">
        <v>0</v>
      </c>
      <c r="O20" s="151">
        <f>ROUND(E20*N20,2)</f>
        <v>0</v>
      </c>
      <c r="P20" s="151">
        <v>0</v>
      </c>
      <c r="Q20" s="151">
        <f>ROUND(E20*P20,2)</f>
        <v>0</v>
      </c>
      <c r="R20" s="151"/>
      <c r="S20" s="151" t="s">
        <v>104</v>
      </c>
      <c r="T20" s="151" t="s">
        <v>104</v>
      </c>
      <c r="U20" s="151">
        <v>0.177</v>
      </c>
      <c r="V20" s="151">
        <f>ROUND(E20*U20,2)</f>
        <v>33.72</v>
      </c>
      <c r="W20" s="151"/>
      <c r="X20" s="151" t="s">
        <v>105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106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12.75" outlineLevel="1">
      <c r="A21" s="149"/>
      <c r="B21" s="150"/>
      <c r="C21" s="175" t="s">
        <v>126</v>
      </c>
      <c r="D21" s="152"/>
      <c r="E21" s="153">
        <v>190.5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46"/>
      <c r="Z21" s="146"/>
      <c r="AA21" s="146"/>
      <c r="AB21" s="146"/>
      <c r="AC21" s="146"/>
      <c r="AD21" s="146"/>
      <c r="AE21" s="146"/>
      <c r="AF21" s="146"/>
      <c r="AG21" s="146" t="s">
        <v>108</v>
      </c>
      <c r="AH21" s="146">
        <v>0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12.75" outlineLevel="1">
      <c r="A22" s="161">
        <v>8</v>
      </c>
      <c r="B22" s="162" t="s">
        <v>127</v>
      </c>
      <c r="C22" s="174" t="s">
        <v>128</v>
      </c>
      <c r="D22" s="163" t="s">
        <v>123</v>
      </c>
      <c r="E22" s="164">
        <v>690</v>
      </c>
      <c r="F22" s="165"/>
      <c r="G22" s="166"/>
      <c r="H22" s="151">
        <v>0</v>
      </c>
      <c r="I22" s="151">
        <f>ROUND(E22*H22,2)</f>
        <v>0</v>
      </c>
      <c r="J22" s="151">
        <v>33.4</v>
      </c>
      <c r="K22" s="151">
        <f>ROUND(E22*J22,2)</f>
        <v>23046</v>
      </c>
      <c r="L22" s="151">
        <v>21</v>
      </c>
      <c r="M22" s="151">
        <f>G22*(1+L22/100)</f>
        <v>0</v>
      </c>
      <c r="N22" s="151">
        <v>0</v>
      </c>
      <c r="O22" s="151">
        <f>ROUND(E22*N22,2)</f>
        <v>0</v>
      </c>
      <c r="P22" s="151">
        <v>0</v>
      </c>
      <c r="Q22" s="151">
        <f>ROUND(E22*P22,2)</f>
        <v>0</v>
      </c>
      <c r="R22" s="151"/>
      <c r="S22" s="151" t="s">
        <v>104</v>
      </c>
      <c r="T22" s="151" t="s">
        <v>104</v>
      </c>
      <c r="U22" s="151">
        <v>0.09</v>
      </c>
      <c r="V22" s="151">
        <f>ROUND(E22*U22,2)</f>
        <v>62.1</v>
      </c>
      <c r="W22" s="151"/>
      <c r="X22" s="151" t="s">
        <v>105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106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12.75" outlineLevel="1">
      <c r="A23" s="149"/>
      <c r="B23" s="150"/>
      <c r="C23" s="175" t="s">
        <v>129</v>
      </c>
      <c r="D23" s="152"/>
      <c r="E23" s="153">
        <v>690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46"/>
      <c r="Z23" s="146"/>
      <c r="AA23" s="146"/>
      <c r="AB23" s="146"/>
      <c r="AC23" s="146"/>
      <c r="AD23" s="146"/>
      <c r="AE23" s="146"/>
      <c r="AF23" s="146"/>
      <c r="AG23" s="146" t="s">
        <v>108</v>
      </c>
      <c r="AH23" s="146">
        <v>0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12.75" outlineLevel="1">
      <c r="A24" s="161">
        <v>9</v>
      </c>
      <c r="B24" s="162" t="s">
        <v>130</v>
      </c>
      <c r="C24" s="174" t="s">
        <v>131</v>
      </c>
      <c r="D24" s="163" t="s">
        <v>123</v>
      </c>
      <c r="E24" s="164">
        <v>690</v>
      </c>
      <c r="F24" s="165"/>
      <c r="G24" s="166"/>
      <c r="H24" s="151">
        <v>0</v>
      </c>
      <c r="I24" s="151">
        <f>ROUND(E24*H24,2)</f>
        <v>0</v>
      </c>
      <c r="J24" s="151">
        <v>233</v>
      </c>
      <c r="K24" s="151">
        <f>ROUND(E24*J24,2)</f>
        <v>160770</v>
      </c>
      <c r="L24" s="151">
        <v>21</v>
      </c>
      <c r="M24" s="151">
        <f>G24*(1+L24/100)</f>
        <v>0</v>
      </c>
      <c r="N24" s="151">
        <v>0</v>
      </c>
      <c r="O24" s="151">
        <f>ROUND(E24*N24,2)</f>
        <v>0</v>
      </c>
      <c r="P24" s="151">
        <v>0</v>
      </c>
      <c r="Q24" s="151">
        <f>ROUND(E24*P24,2)</f>
        <v>0</v>
      </c>
      <c r="R24" s="151"/>
      <c r="S24" s="151" t="s">
        <v>132</v>
      </c>
      <c r="T24" s="151" t="s">
        <v>133</v>
      </c>
      <c r="U24" s="151">
        <v>0.187</v>
      </c>
      <c r="V24" s="151">
        <f>ROUND(E24*U24,2)</f>
        <v>129.03</v>
      </c>
      <c r="W24" s="151"/>
      <c r="X24" s="151" t="s">
        <v>105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106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12.75" outlineLevel="1">
      <c r="A25" s="149"/>
      <c r="B25" s="150"/>
      <c r="C25" s="175" t="s">
        <v>134</v>
      </c>
      <c r="D25" s="152"/>
      <c r="E25" s="153">
        <v>690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46"/>
      <c r="Z25" s="146"/>
      <c r="AA25" s="146"/>
      <c r="AB25" s="146"/>
      <c r="AC25" s="146"/>
      <c r="AD25" s="146"/>
      <c r="AE25" s="146"/>
      <c r="AF25" s="146"/>
      <c r="AG25" s="146" t="s">
        <v>108</v>
      </c>
      <c r="AH25" s="146">
        <v>0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12.75" outlineLevel="1">
      <c r="A26" s="161">
        <v>10</v>
      </c>
      <c r="B26" s="162" t="s">
        <v>135</v>
      </c>
      <c r="C26" s="174" t="s">
        <v>136</v>
      </c>
      <c r="D26" s="163" t="s">
        <v>137</v>
      </c>
      <c r="E26" s="164">
        <v>4.75</v>
      </c>
      <c r="F26" s="165"/>
      <c r="G26" s="166"/>
      <c r="H26" s="151">
        <v>108</v>
      </c>
      <c r="I26" s="151">
        <f>ROUND(E26*H26,2)</f>
        <v>513</v>
      </c>
      <c r="J26" s="151">
        <v>0</v>
      </c>
      <c r="K26" s="151">
        <f>ROUND(E26*J26,2)</f>
        <v>0</v>
      </c>
      <c r="L26" s="151">
        <v>21</v>
      </c>
      <c r="M26" s="151">
        <f>G26*(1+L26/100)</f>
        <v>0</v>
      </c>
      <c r="N26" s="151">
        <v>0.001</v>
      </c>
      <c r="O26" s="151">
        <f>ROUND(E26*N26,2)</f>
        <v>0</v>
      </c>
      <c r="P26" s="151">
        <v>0</v>
      </c>
      <c r="Q26" s="151">
        <f>ROUND(E26*P26,2)</f>
        <v>0</v>
      </c>
      <c r="R26" s="151" t="s">
        <v>138</v>
      </c>
      <c r="S26" s="151" t="s">
        <v>104</v>
      </c>
      <c r="T26" s="151" t="s">
        <v>104</v>
      </c>
      <c r="U26" s="151">
        <v>0</v>
      </c>
      <c r="V26" s="151">
        <f>ROUND(E26*U26,2)</f>
        <v>0</v>
      </c>
      <c r="W26" s="151"/>
      <c r="X26" s="151" t="s">
        <v>139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140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12.75" outlineLevel="1">
      <c r="A27" s="149"/>
      <c r="B27" s="150"/>
      <c r="C27" s="175" t="s">
        <v>141</v>
      </c>
      <c r="D27" s="152"/>
      <c r="E27" s="153">
        <v>4.75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46"/>
      <c r="Z27" s="146"/>
      <c r="AA27" s="146"/>
      <c r="AB27" s="146"/>
      <c r="AC27" s="146"/>
      <c r="AD27" s="146"/>
      <c r="AE27" s="146"/>
      <c r="AF27" s="146"/>
      <c r="AG27" s="146" t="s">
        <v>108</v>
      </c>
      <c r="AH27" s="146">
        <v>0</v>
      </c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12.75" outlineLevel="1">
      <c r="A28" s="161">
        <v>11</v>
      </c>
      <c r="B28" s="162" t="s">
        <v>142</v>
      </c>
      <c r="C28" s="174" t="s">
        <v>143</v>
      </c>
      <c r="D28" s="163" t="s">
        <v>144</v>
      </c>
      <c r="E28" s="164">
        <v>76.5</v>
      </c>
      <c r="F28" s="165"/>
      <c r="G28" s="166"/>
      <c r="H28" s="151">
        <v>415</v>
      </c>
      <c r="I28" s="151">
        <f>ROUND(E28*H28,2)</f>
        <v>31747.5</v>
      </c>
      <c r="J28" s="151">
        <v>0</v>
      </c>
      <c r="K28" s="151">
        <f>ROUND(E28*J28,2)</f>
        <v>0</v>
      </c>
      <c r="L28" s="151">
        <v>21</v>
      </c>
      <c r="M28" s="151">
        <f>G28*(1+L28/100)</f>
        <v>0</v>
      </c>
      <c r="N28" s="151">
        <v>1</v>
      </c>
      <c r="O28" s="151">
        <f>ROUND(E28*N28,2)</f>
        <v>76.5</v>
      </c>
      <c r="P28" s="151">
        <v>0</v>
      </c>
      <c r="Q28" s="151">
        <f>ROUND(E28*P28,2)</f>
        <v>0</v>
      </c>
      <c r="R28" s="151" t="s">
        <v>138</v>
      </c>
      <c r="S28" s="151" t="s">
        <v>104</v>
      </c>
      <c r="T28" s="151" t="s">
        <v>104</v>
      </c>
      <c r="U28" s="151">
        <v>0</v>
      </c>
      <c r="V28" s="151">
        <f>ROUND(E28*U28,2)</f>
        <v>0</v>
      </c>
      <c r="W28" s="151"/>
      <c r="X28" s="151" t="s">
        <v>139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140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12.75" outlineLevel="1">
      <c r="A29" s="149"/>
      <c r="B29" s="150"/>
      <c r="C29" s="175" t="s">
        <v>145</v>
      </c>
      <c r="D29" s="152"/>
      <c r="E29" s="153">
        <v>76.5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46"/>
      <c r="Z29" s="146"/>
      <c r="AA29" s="146"/>
      <c r="AB29" s="146"/>
      <c r="AC29" s="146"/>
      <c r="AD29" s="146"/>
      <c r="AE29" s="146"/>
      <c r="AF29" s="146"/>
      <c r="AG29" s="146" t="s">
        <v>108</v>
      </c>
      <c r="AH29" s="146">
        <v>0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33" ht="12.75">
      <c r="A30" s="155" t="s">
        <v>99</v>
      </c>
      <c r="B30" s="156" t="s">
        <v>56</v>
      </c>
      <c r="C30" s="173" t="s">
        <v>57</v>
      </c>
      <c r="D30" s="157"/>
      <c r="E30" s="158"/>
      <c r="F30" s="159"/>
      <c r="G30" s="160"/>
      <c r="H30" s="154"/>
      <c r="I30" s="154">
        <f>SUM(I31:I32)</f>
        <v>1058.79</v>
      </c>
      <c r="J30" s="154"/>
      <c r="K30" s="154">
        <f>SUM(K31:K32)</f>
        <v>120.57</v>
      </c>
      <c r="L30" s="154"/>
      <c r="M30" s="154">
        <f>SUM(M31:M32)</f>
        <v>0</v>
      </c>
      <c r="N30" s="154"/>
      <c r="O30" s="154">
        <f>SUM(O31:O32)</f>
        <v>1.09</v>
      </c>
      <c r="P30" s="154"/>
      <c r="Q30" s="154">
        <f>SUM(Q31:Q32)</f>
        <v>0</v>
      </c>
      <c r="R30" s="154"/>
      <c r="S30" s="154"/>
      <c r="T30" s="154"/>
      <c r="U30" s="154"/>
      <c r="V30" s="154">
        <f>SUM(V31:V32)</f>
        <v>0.21</v>
      </c>
      <c r="W30" s="154"/>
      <c r="X30" s="154"/>
      <c r="AG30" t="s">
        <v>100</v>
      </c>
    </row>
    <row r="31" spans="1:60" ht="12.75" outlineLevel="1">
      <c r="A31" s="161">
        <v>12</v>
      </c>
      <c r="B31" s="162" t="s">
        <v>146</v>
      </c>
      <c r="C31" s="174" t="s">
        <v>147</v>
      </c>
      <c r="D31" s="163" t="s">
        <v>103</v>
      </c>
      <c r="E31" s="164">
        <v>0.432</v>
      </c>
      <c r="F31" s="165"/>
      <c r="G31" s="166"/>
      <c r="H31" s="151">
        <v>2450.9</v>
      </c>
      <c r="I31" s="151">
        <f>ROUND(E31*H31,2)</f>
        <v>1058.79</v>
      </c>
      <c r="J31" s="151">
        <v>279.1</v>
      </c>
      <c r="K31" s="151">
        <f>ROUND(E31*J31,2)</f>
        <v>120.57</v>
      </c>
      <c r="L31" s="151">
        <v>21</v>
      </c>
      <c r="M31" s="151">
        <f>G31*(1+L31/100)</f>
        <v>0</v>
      </c>
      <c r="N31" s="151">
        <v>2.525</v>
      </c>
      <c r="O31" s="151">
        <f>ROUND(E31*N31,2)</f>
        <v>1.09</v>
      </c>
      <c r="P31" s="151">
        <v>0</v>
      </c>
      <c r="Q31" s="151">
        <f>ROUND(E31*P31,2)</f>
        <v>0</v>
      </c>
      <c r="R31" s="151"/>
      <c r="S31" s="151" t="s">
        <v>104</v>
      </c>
      <c r="T31" s="151" t="s">
        <v>104</v>
      </c>
      <c r="U31" s="151">
        <v>0.477</v>
      </c>
      <c r="V31" s="151">
        <f>ROUND(E31*U31,2)</f>
        <v>0.21</v>
      </c>
      <c r="W31" s="151"/>
      <c r="X31" s="151" t="s">
        <v>105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106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12.75" outlineLevel="1">
      <c r="A32" s="149"/>
      <c r="B32" s="150"/>
      <c r="C32" s="175" t="s">
        <v>148</v>
      </c>
      <c r="D32" s="152"/>
      <c r="E32" s="153">
        <v>0.432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46"/>
      <c r="Z32" s="146"/>
      <c r="AA32" s="146"/>
      <c r="AB32" s="146"/>
      <c r="AC32" s="146"/>
      <c r="AD32" s="146"/>
      <c r="AE32" s="146"/>
      <c r="AF32" s="146"/>
      <c r="AG32" s="146" t="s">
        <v>108</v>
      </c>
      <c r="AH32" s="146">
        <v>0</v>
      </c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33" ht="12.75">
      <c r="A33" s="155" t="s">
        <v>99</v>
      </c>
      <c r="B33" s="156" t="s">
        <v>58</v>
      </c>
      <c r="C33" s="173" t="s">
        <v>59</v>
      </c>
      <c r="D33" s="157"/>
      <c r="E33" s="158"/>
      <c r="F33" s="159"/>
      <c r="G33" s="160"/>
      <c r="H33" s="154"/>
      <c r="I33" s="154">
        <f>SUM(I34:I52)</f>
        <v>189845.14</v>
      </c>
      <c r="J33" s="154"/>
      <c r="K33" s="154">
        <f>SUM(K34:K52)</f>
        <v>175500.65999999997</v>
      </c>
      <c r="L33" s="154"/>
      <c r="M33" s="154">
        <f>SUM(M34:M52)</f>
        <v>0</v>
      </c>
      <c r="N33" s="154"/>
      <c r="O33" s="154">
        <f>SUM(O34:O52)</f>
        <v>465.57</v>
      </c>
      <c r="P33" s="154"/>
      <c r="Q33" s="154">
        <f>SUM(Q34:Q52)</f>
        <v>0</v>
      </c>
      <c r="R33" s="154"/>
      <c r="S33" s="154"/>
      <c r="T33" s="154"/>
      <c r="U33" s="154"/>
      <c r="V33" s="154">
        <f>SUM(V34:V52)</f>
        <v>335.02</v>
      </c>
      <c r="W33" s="154"/>
      <c r="X33" s="154"/>
      <c r="AG33" t="s">
        <v>100</v>
      </c>
    </row>
    <row r="34" spans="1:60" ht="12.75" outlineLevel="1">
      <c r="A34" s="161">
        <v>13</v>
      </c>
      <c r="B34" s="162" t="s">
        <v>149</v>
      </c>
      <c r="C34" s="174" t="s">
        <v>150</v>
      </c>
      <c r="D34" s="163" t="s">
        <v>103</v>
      </c>
      <c r="E34" s="164">
        <v>212.8</v>
      </c>
      <c r="F34" s="165"/>
      <c r="G34" s="166"/>
      <c r="H34" s="151">
        <v>0</v>
      </c>
      <c r="I34" s="151">
        <f>ROUND(E34*H34,2)</f>
        <v>0</v>
      </c>
      <c r="J34" s="151">
        <v>484.5</v>
      </c>
      <c r="K34" s="151">
        <f>ROUND(E34*J34,2)</f>
        <v>103101.6</v>
      </c>
      <c r="L34" s="151">
        <v>21</v>
      </c>
      <c r="M34" s="151">
        <f>G34*(1+L34/100)</f>
        <v>0</v>
      </c>
      <c r="N34" s="151">
        <v>0</v>
      </c>
      <c r="O34" s="151">
        <f>ROUND(E34*N34,2)</f>
        <v>0</v>
      </c>
      <c r="P34" s="151">
        <v>0</v>
      </c>
      <c r="Q34" s="151">
        <f>ROUND(E34*P34,2)</f>
        <v>0</v>
      </c>
      <c r="R34" s="151"/>
      <c r="S34" s="151" t="s">
        <v>104</v>
      </c>
      <c r="T34" s="151" t="s">
        <v>104</v>
      </c>
      <c r="U34" s="151">
        <v>1.15</v>
      </c>
      <c r="V34" s="151">
        <f>ROUND(E34*U34,2)</f>
        <v>244.72</v>
      </c>
      <c r="W34" s="151"/>
      <c r="X34" s="151" t="s">
        <v>105</v>
      </c>
      <c r="Y34" s="146"/>
      <c r="Z34" s="146"/>
      <c r="AA34" s="146"/>
      <c r="AB34" s="146"/>
      <c r="AC34" s="146"/>
      <c r="AD34" s="146"/>
      <c r="AE34" s="146"/>
      <c r="AF34" s="146"/>
      <c r="AG34" s="146" t="s">
        <v>106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22.5" outlineLevel="1">
      <c r="A35" s="149"/>
      <c r="B35" s="150"/>
      <c r="C35" s="175" t="s">
        <v>151</v>
      </c>
      <c r="D35" s="152"/>
      <c r="E35" s="153">
        <v>212.8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46"/>
      <c r="Z35" s="146"/>
      <c r="AA35" s="146"/>
      <c r="AB35" s="146"/>
      <c r="AC35" s="146"/>
      <c r="AD35" s="146"/>
      <c r="AE35" s="146"/>
      <c r="AF35" s="146"/>
      <c r="AG35" s="146" t="s">
        <v>108</v>
      </c>
      <c r="AH35" s="146">
        <v>0</v>
      </c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ht="12.75" outlineLevel="1">
      <c r="A36" s="161">
        <v>14</v>
      </c>
      <c r="B36" s="162" t="s">
        <v>152</v>
      </c>
      <c r="C36" s="174" t="s">
        <v>153</v>
      </c>
      <c r="D36" s="163" t="s">
        <v>123</v>
      </c>
      <c r="E36" s="164">
        <v>48</v>
      </c>
      <c r="F36" s="165"/>
      <c r="G36" s="166"/>
      <c r="H36" s="151">
        <v>58.51</v>
      </c>
      <c r="I36" s="151">
        <f>ROUND(E36*H36,2)</f>
        <v>2808.48</v>
      </c>
      <c r="J36" s="151">
        <v>14.19</v>
      </c>
      <c r="K36" s="151">
        <f>ROUND(E36*J36,2)</f>
        <v>681.12</v>
      </c>
      <c r="L36" s="151">
        <v>21</v>
      </c>
      <c r="M36" s="151">
        <f>G36*(1+L36/100)</f>
        <v>0</v>
      </c>
      <c r="N36" s="151">
        <v>0.2024</v>
      </c>
      <c r="O36" s="151">
        <f>ROUND(E36*N36,2)</f>
        <v>9.72</v>
      </c>
      <c r="P36" s="151">
        <v>0</v>
      </c>
      <c r="Q36" s="151">
        <f>ROUND(E36*P36,2)</f>
        <v>0</v>
      </c>
      <c r="R36" s="151"/>
      <c r="S36" s="151" t="s">
        <v>104</v>
      </c>
      <c r="T36" s="151" t="s">
        <v>104</v>
      </c>
      <c r="U36" s="151">
        <v>0.026</v>
      </c>
      <c r="V36" s="151">
        <f>ROUND(E36*U36,2)</f>
        <v>1.25</v>
      </c>
      <c r="W36" s="151"/>
      <c r="X36" s="151" t="s">
        <v>105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106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ht="12.75" outlineLevel="1">
      <c r="A37" s="149"/>
      <c r="B37" s="150"/>
      <c r="C37" s="175" t="s">
        <v>154</v>
      </c>
      <c r="D37" s="152"/>
      <c r="E37" s="153">
        <v>48</v>
      </c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46"/>
      <c r="Z37" s="146"/>
      <c r="AA37" s="146"/>
      <c r="AB37" s="146"/>
      <c r="AC37" s="146"/>
      <c r="AD37" s="146"/>
      <c r="AE37" s="146"/>
      <c r="AF37" s="146"/>
      <c r="AG37" s="146" t="s">
        <v>108</v>
      </c>
      <c r="AH37" s="146">
        <v>0</v>
      </c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22.5" outlineLevel="1">
      <c r="A38" s="161">
        <v>15</v>
      </c>
      <c r="B38" s="162" t="s">
        <v>155</v>
      </c>
      <c r="C38" s="174" t="s">
        <v>156</v>
      </c>
      <c r="D38" s="163" t="s">
        <v>123</v>
      </c>
      <c r="E38" s="164">
        <v>608</v>
      </c>
      <c r="F38" s="165"/>
      <c r="G38" s="166"/>
      <c r="H38" s="151">
        <v>25.48</v>
      </c>
      <c r="I38" s="151">
        <f>ROUND(E38*H38,2)</f>
        <v>15491.84</v>
      </c>
      <c r="J38" s="151">
        <v>22.32</v>
      </c>
      <c r="K38" s="151">
        <f>ROUND(E38*J38,2)</f>
        <v>13570.56</v>
      </c>
      <c r="L38" s="151">
        <v>21</v>
      </c>
      <c r="M38" s="151">
        <f>G38*(1+L38/100)</f>
        <v>0</v>
      </c>
      <c r="N38" s="151">
        <v>0.0756</v>
      </c>
      <c r="O38" s="151">
        <f>ROUND(E38*N38,2)</f>
        <v>45.96</v>
      </c>
      <c r="P38" s="151">
        <v>0</v>
      </c>
      <c r="Q38" s="151">
        <f>ROUND(E38*P38,2)</f>
        <v>0</v>
      </c>
      <c r="R38" s="151"/>
      <c r="S38" s="151" t="s">
        <v>104</v>
      </c>
      <c r="T38" s="151" t="s">
        <v>104</v>
      </c>
      <c r="U38" s="151">
        <v>0.025</v>
      </c>
      <c r="V38" s="151">
        <f>ROUND(E38*U38,2)</f>
        <v>15.2</v>
      </c>
      <c r="W38" s="151"/>
      <c r="X38" s="151" t="s">
        <v>105</v>
      </c>
      <c r="Y38" s="146"/>
      <c r="Z38" s="146"/>
      <c r="AA38" s="146"/>
      <c r="AB38" s="146"/>
      <c r="AC38" s="146"/>
      <c r="AD38" s="146"/>
      <c r="AE38" s="146"/>
      <c r="AF38" s="146"/>
      <c r="AG38" s="146" t="s">
        <v>106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12.75" outlineLevel="1">
      <c r="A39" s="149"/>
      <c r="B39" s="150"/>
      <c r="C39" s="175" t="s">
        <v>157</v>
      </c>
      <c r="D39" s="152"/>
      <c r="E39" s="153">
        <v>608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46"/>
      <c r="Z39" s="146"/>
      <c r="AA39" s="146"/>
      <c r="AB39" s="146"/>
      <c r="AC39" s="146"/>
      <c r="AD39" s="146"/>
      <c r="AE39" s="146"/>
      <c r="AF39" s="146"/>
      <c r="AG39" s="146" t="s">
        <v>108</v>
      </c>
      <c r="AH39" s="146">
        <v>0</v>
      </c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22.5" outlineLevel="1">
      <c r="A40" s="161">
        <v>16</v>
      </c>
      <c r="B40" s="162" t="s">
        <v>158</v>
      </c>
      <c r="C40" s="174" t="s">
        <v>159</v>
      </c>
      <c r="D40" s="163" t="s">
        <v>123</v>
      </c>
      <c r="E40" s="164">
        <v>608</v>
      </c>
      <c r="F40" s="165"/>
      <c r="G40" s="166"/>
      <c r="H40" s="151">
        <v>25.48</v>
      </c>
      <c r="I40" s="151">
        <f>ROUND(E40*H40,2)</f>
        <v>15491.84</v>
      </c>
      <c r="J40" s="151">
        <v>22.32</v>
      </c>
      <c r="K40" s="151">
        <f>ROUND(E40*J40,2)</f>
        <v>13570.56</v>
      </c>
      <c r="L40" s="151">
        <v>21</v>
      </c>
      <c r="M40" s="151">
        <f>G40*(1+L40/100)</f>
        <v>0</v>
      </c>
      <c r="N40" s="151">
        <v>0.0756</v>
      </c>
      <c r="O40" s="151">
        <f>ROUND(E40*N40,2)</f>
        <v>45.96</v>
      </c>
      <c r="P40" s="151">
        <v>0</v>
      </c>
      <c r="Q40" s="151">
        <f>ROUND(E40*P40,2)</f>
        <v>0</v>
      </c>
      <c r="R40" s="151"/>
      <c r="S40" s="151" t="s">
        <v>104</v>
      </c>
      <c r="T40" s="151" t="s">
        <v>104</v>
      </c>
      <c r="U40" s="151">
        <v>0.025</v>
      </c>
      <c r="V40" s="151">
        <f>ROUND(E40*U40,2)</f>
        <v>15.2</v>
      </c>
      <c r="W40" s="151"/>
      <c r="X40" s="151" t="s">
        <v>105</v>
      </c>
      <c r="Y40" s="146"/>
      <c r="Z40" s="146"/>
      <c r="AA40" s="146"/>
      <c r="AB40" s="146"/>
      <c r="AC40" s="146"/>
      <c r="AD40" s="146"/>
      <c r="AE40" s="146"/>
      <c r="AF40" s="146"/>
      <c r="AG40" s="146" t="s">
        <v>106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ht="12.75" outlineLevel="1">
      <c r="A41" s="149"/>
      <c r="B41" s="150"/>
      <c r="C41" s="175" t="s">
        <v>160</v>
      </c>
      <c r="D41" s="152"/>
      <c r="E41" s="153">
        <v>608</v>
      </c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46"/>
      <c r="Z41" s="146"/>
      <c r="AA41" s="146"/>
      <c r="AB41" s="146"/>
      <c r="AC41" s="146"/>
      <c r="AD41" s="146"/>
      <c r="AE41" s="146"/>
      <c r="AF41" s="146"/>
      <c r="AG41" s="146" t="s">
        <v>108</v>
      </c>
      <c r="AH41" s="146">
        <v>0</v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22.5" outlineLevel="1">
      <c r="A42" s="161">
        <v>17</v>
      </c>
      <c r="B42" s="162" t="s">
        <v>161</v>
      </c>
      <c r="C42" s="174" t="s">
        <v>162</v>
      </c>
      <c r="D42" s="163" t="s">
        <v>123</v>
      </c>
      <c r="E42" s="164">
        <v>656</v>
      </c>
      <c r="F42" s="165"/>
      <c r="G42" s="166"/>
      <c r="H42" s="151">
        <v>47.01</v>
      </c>
      <c r="I42" s="151">
        <f>ROUND(E42*H42,2)</f>
        <v>30838.56</v>
      </c>
      <c r="J42" s="151">
        <v>19.49</v>
      </c>
      <c r="K42" s="151">
        <f>ROUND(E42*J42,2)</f>
        <v>12785.44</v>
      </c>
      <c r="L42" s="151">
        <v>21</v>
      </c>
      <c r="M42" s="151">
        <f>G42*(1+L42/100)</f>
        <v>0</v>
      </c>
      <c r="N42" s="151">
        <v>0.126</v>
      </c>
      <c r="O42" s="151">
        <f>ROUND(E42*N42,2)</f>
        <v>82.66</v>
      </c>
      <c r="P42" s="151">
        <v>0</v>
      </c>
      <c r="Q42" s="151">
        <f>ROUND(E42*P42,2)</f>
        <v>0</v>
      </c>
      <c r="R42" s="151"/>
      <c r="S42" s="151" t="s">
        <v>104</v>
      </c>
      <c r="T42" s="151" t="s">
        <v>104</v>
      </c>
      <c r="U42" s="151">
        <v>0.021</v>
      </c>
      <c r="V42" s="151">
        <f>ROUND(E42*U42,2)</f>
        <v>13.78</v>
      </c>
      <c r="W42" s="151"/>
      <c r="X42" s="151" t="s">
        <v>105</v>
      </c>
      <c r="Y42" s="146"/>
      <c r="Z42" s="146"/>
      <c r="AA42" s="146"/>
      <c r="AB42" s="146"/>
      <c r="AC42" s="146"/>
      <c r="AD42" s="146"/>
      <c r="AE42" s="146"/>
      <c r="AF42" s="146"/>
      <c r="AG42" s="146" t="s">
        <v>106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12.75" outlineLevel="1">
      <c r="A43" s="149"/>
      <c r="B43" s="150"/>
      <c r="C43" s="175" t="s">
        <v>157</v>
      </c>
      <c r="D43" s="152"/>
      <c r="E43" s="153">
        <v>608</v>
      </c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46"/>
      <c r="Z43" s="146"/>
      <c r="AA43" s="146"/>
      <c r="AB43" s="146"/>
      <c r="AC43" s="146"/>
      <c r="AD43" s="146"/>
      <c r="AE43" s="146"/>
      <c r="AF43" s="146"/>
      <c r="AG43" s="146" t="s">
        <v>108</v>
      </c>
      <c r="AH43" s="146">
        <v>0</v>
      </c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ht="12.75" outlineLevel="1">
      <c r="A44" s="149"/>
      <c r="B44" s="150"/>
      <c r="C44" s="175" t="s">
        <v>163</v>
      </c>
      <c r="D44" s="152"/>
      <c r="E44" s="153">
        <v>48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46"/>
      <c r="Z44" s="146"/>
      <c r="AA44" s="146"/>
      <c r="AB44" s="146"/>
      <c r="AC44" s="146"/>
      <c r="AD44" s="146"/>
      <c r="AE44" s="146"/>
      <c r="AF44" s="146"/>
      <c r="AG44" s="146" t="s">
        <v>108</v>
      </c>
      <c r="AH44" s="146">
        <v>0</v>
      </c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ht="22.5" outlineLevel="1">
      <c r="A45" s="161">
        <v>18</v>
      </c>
      <c r="B45" s="162" t="s">
        <v>164</v>
      </c>
      <c r="C45" s="174" t="s">
        <v>165</v>
      </c>
      <c r="D45" s="163" t="s">
        <v>123</v>
      </c>
      <c r="E45" s="164">
        <v>608</v>
      </c>
      <c r="F45" s="165"/>
      <c r="G45" s="166"/>
      <c r="H45" s="151">
        <v>178.02</v>
      </c>
      <c r="I45" s="151">
        <f>ROUND(E45*H45,2)</f>
        <v>108236.16</v>
      </c>
      <c r="J45" s="151">
        <v>29.98</v>
      </c>
      <c r="K45" s="151">
        <f>ROUND(E45*J45,2)</f>
        <v>18227.84</v>
      </c>
      <c r="L45" s="151">
        <v>21</v>
      </c>
      <c r="M45" s="151">
        <f>G45*(1+L45/100)</f>
        <v>0</v>
      </c>
      <c r="N45" s="151">
        <v>0.441</v>
      </c>
      <c r="O45" s="151">
        <f>ROUND(E45*N45,2)</f>
        <v>268.13</v>
      </c>
      <c r="P45" s="151">
        <v>0</v>
      </c>
      <c r="Q45" s="151">
        <f>ROUND(E45*P45,2)</f>
        <v>0</v>
      </c>
      <c r="R45" s="151"/>
      <c r="S45" s="151" t="s">
        <v>104</v>
      </c>
      <c r="T45" s="151" t="s">
        <v>104</v>
      </c>
      <c r="U45" s="151">
        <v>0.029</v>
      </c>
      <c r="V45" s="151">
        <f>ROUND(E45*U45,2)</f>
        <v>17.63</v>
      </c>
      <c r="W45" s="151"/>
      <c r="X45" s="151" t="s">
        <v>105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106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12.75" outlineLevel="1">
      <c r="A46" s="149"/>
      <c r="B46" s="150"/>
      <c r="C46" s="175" t="s">
        <v>157</v>
      </c>
      <c r="D46" s="152"/>
      <c r="E46" s="153">
        <v>608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46"/>
      <c r="Z46" s="146"/>
      <c r="AA46" s="146"/>
      <c r="AB46" s="146"/>
      <c r="AC46" s="146"/>
      <c r="AD46" s="146"/>
      <c r="AE46" s="146"/>
      <c r="AF46" s="146"/>
      <c r="AG46" s="146" t="s">
        <v>108</v>
      </c>
      <c r="AH46" s="146">
        <v>0</v>
      </c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12.75" outlineLevel="1">
      <c r="A47" s="161">
        <v>19</v>
      </c>
      <c r="B47" s="162" t="s">
        <v>166</v>
      </c>
      <c r="C47" s="174" t="s">
        <v>167</v>
      </c>
      <c r="D47" s="163" t="s">
        <v>123</v>
      </c>
      <c r="E47" s="164">
        <v>48</v>
      </c>
      <c r="F47" s="165"/>
      <c r="G47" s="166"/>
      <c r="H47" s="151">
        <v>49.37</v>
      </c>
      <c r="I47" s="151">
        <f>ROUND(E47*H47,2)</f>
        <v>2369.76</v>
      </c>
      <c r="J47" s="151">
        <v>234.63</v>
      </c>
      <c r="K47" s="151">
        <f>ROUND(E47*J47,2)</f>
        <v>11262.24</v>
      </c>
      <c r="L47" s="151">
        <v>21</v>
      </c>
      <c r="M47" s="151">
        <f>G47*(1+L47/100)</f>
        <v>0</v>
      </c>
      <c r="N47" s="151">
        <v>0.0928</v>
      </c>
      <c r="O47" s="151">
        <f>ROUND(E47*N47,2)</f>
        <v>4.45</v>
      </c>
      <c r="P47" s="151">
        <v>0</v>
      </c>
      <c r="Q47" s="151">
        <f>ROUND(E47*P47,2)</f>
        <v>0</v>
      </c>
      <c r="R47" s="151"/>
      <c r="S47" s="151" t="s">
        <v>104</v>
      </c>
      <c r="T47" s="151" t="s">
        <v>104</v>
      </c>
      <c r="U47" s="151">
        <v>0.478</v>
      </c>
      <c r="V47" s="151">
        <f>ROUND(E47*U47,2)</f>
        <v>22.94</v>
      </c>
      <c r="W47" s="151"/>
      <c r="X47" s="151" t="s">
        <v>105</v>
      </c>
      <c r="Y47" s="146"/>
      <c r="Z47" s="146"/>
      <c r="AA47" s="146"/>
      <c r="AB47" s="146"/>
      <c r="AC47" s="146"/>
      <c r="AD47" s="146"/>
      <c r="AE47" s="146"/>
      <c r="AF47" s="146"/>
      <c r="AG47" s="146" t="s">
        <v>106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12.75" outlineLevel="1">
      <c r="A48" s="149"/>
      <c r="B48" s="150"/>
      <c r="C48" s="175" t="s">
        <v>163</v>
      </c>
      <c r="D48" s="152"/>
      <c r="E48" s="153">
        <v>48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46"/>
      <c r="Z48" s="146"/>
      <c r="AA48" s="146"/>
      <c r="AB48" s="146"/>
      <c r="AC48" s="146"/>
      <c r="AD48" s="146"/>
      <c r="AE48" s="146"/>
      <c r="AF48" s="146"/>
      <c r="AG48" s="146" t="s">
        <v>108</v>
      </c>
      <c r="AH48" s="146">
        <v>0</v>
      </c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12.75" outlineLevel="1">
      <c r="A49" s="161">
        <v>20</v>
      </c>
      <c r="B49" s="162" t="s">
        <v>168</v>
      </c>
      <c r="C49" s="174" t="s">
        <v>169</v>
      </c>
      <c r="D49" s="163" t="s">
        <v>170</v>
      </c>
      <c r="E49" s="164">
        <v>10</v>
      </c>
      <c r="F49" s="165"/>
      <c r="G49" s="166"/>
      <c r="H49" s="151">
        <v>14.37</v>
      </c>
      <c r="I49" s="151">
        <f>ROUND(E49*H49,2)</f>
        <v>143.7</v>
      </c>
      <c r="J49" s="151">
        <v>230.13</v>
      </c>
      <c r="K49" s="151">
        <f>ROUND(E49*J49,2)</f>
        <v>2301.3</v>
      </c>
      <c r="L49" s="151">
        <v>21</v>
      </c>
      <c r="M49" s="151">
        <f>G49*(1+L49/100)</f>
        <v>0</v>
      </c>
      <c r="N49" s="151">
        <v>0.00036</v>
      </c>
      <c r="O49" s="151">
        <f>ROUND(E49*N49,2)</f>
        <v>0</v>
      </c>
      <c r="P49" s="151">
        <v>0</v>
      </c>
      <c r="Q49" s="151">
        <f>ROUND(E49*P49,2)</f>
        <v>0</v>
      </c>
      <c r="R49" s="151"/>
      <c r="S49" s="151" t="s">
        <v>104</v>
      </c>
      <c r="T49" s="151" t="s">
        <v>104</v>
      </c>
      <c r="U49" s="151">
        <v>0.43</v>
      </c>
      <c r="V49" s="151">
        <f>ROUND(E49*U49,2)</f>
        <v>4.3</v>
      </c>
      <c r="W49" s="151"/>
      <c r="X49" s="151" t="s">
        <v>105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106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12.75" outlineLevel="1">
      <c r="A50" s="149"/>
      <c r="B50" s="150"/>
      <c r="C50" s="175" t="s">
        <v>171</v>
      </c>
      <c r="D50" s="152"/>
      <c r="E50" s="153">
        <v>10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46"/>
      <c r="Z50" s="146"/>
      <c r="AA50" s="146"/>
      <c r="AB50" s="146"/>
      <c r="AC50" s="146"/>
      <c r="AD50" s="146"/>
      <c r="AE50" s="146"/>
      <c r="AF50" s="146"/>
      <c r="AG50" s="146" t="s">
        <v>108</v>
      </c>
      <c r="AH50" s="146">
        <v>0</v>
      </c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12.75" outlineLevel="1">
      <c r="A51" s="161">
        <v>21</v>
      </c>
      <c r="B51" s="162" t="s">
        <v>172</v>
      </c>
      <c r="C51" s="174" t="s">
        <v>173</v>
      </c>
      <c r="D51" s="163" t="s">
        <v>123</v>
      </c>
      <c r="E51" s="164">
        <v>50.4</v>
      </c>
      <c r="F51" s="165"/>
      <c r="G51" s="166"/>
      <c r="H51" s="151">
        <v>287</v>
      </c>
      <c r="I51" s="151">
        <f>ROUND(E51*H51,2)</f>
        <v>14464.8</v>
      </c>
      <c r="J51" s="151">
        <v>0</v>
      </c>
      <c r="K51" s="151">
        <f>ROUND(E51*J51,2)</f>
        <v>0</v>
      </c>
      <c r="L51" s="151">
        <v>21</v>
      </c>
      <c r="M51" s="151">
        <f>G51*(1+L51/100)</f>
        <v>0</v>
      </c>
      <c r="N51" s="151">
        <v>0.17245</v>
      </c>
      <c r="O51" s="151">
        <f>ROUND(E51*N51,2)</f>
        <v>8.69</v>
      </c>
      <c r="P51" s="151">
        <v>0</v>
      </c>
      <c r="Q51" s="151">
        <f>ROUND(E51*P51,2)</f>
        <v>0</v>
      </c>
      <c r="R51" s="151" t="s">
        <v>138</v>
      </c>
      <c r="S51" s="151" t="s">
        <v>104</v>
      </c>
      <c r="T51" s="151" t="s">
        <v>174</v>
      </c>
      <c r="U51" s="151">
        <v>0</v>
      </c>
      <c r="V51" s="151">
        <f>ROUND(E51*U51,2)</f>
        <v>0</v>
      </c>
      <c r="W51" s="151"/>
      <c r="X51" s="151" t="s">
        <v>139</v>
      </c>
      <c r="Y51" s="146"/>
      <c r="Z51" s="146"/>
      <c r="AA51" s="146"/>
      <c r="AB51" s="146"/>
      <c r="AC51" s="146"/>
      <c r="AD51" s="146"/>
      <c r="AE51" s="146"/>
      <c r="AF51" s="146"/>
      <c r="AG51" s="146" t="s">
        <v>140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12.75" outlineLevel="1">
      <c r="A52" s="149"/>
      <c r="B52" s="150"/>
      <c r="C52" s="175" t="s">
        <v>175</v>
      </c>
      <c r="D52" s="152"/>
      <c r="E52" s="153">
        <v>50.4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46"/>
      <c r="Z52" s="146"/>
      <c r="AA52" s="146"/>
      <c r="AB52" s="146"/>
      <c r="AC52" s="146"/>
      <c r="AD52" s="146"/>
      <c r="AE52" s="146"/>
      <c r="AF52" s="146"/>
      <c r="AG52" s="146" t="s">
        <v>108</v>
      </c>
      <c r="AH52" s="146">
        <v>0</v>
      </c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33" ht="12.75">
      <c r="A53" s="155" t="s">
        <v>99</v>
      </c>
      <c r="B53" s="156" t="s">
        <v>60</v>
      </c>
      <c r="C53" s="173" t="s">
        <v>61</v>
      </c>
      <c r="D53" s="157"/>
      <c r="E53" s="158"/>
      <c r="F53" s="159"/>
      <c r="G53" s="160"/>
      <c r="H53" s="154"/>
      <c r="I53" s="154">
        <f>SUM(I54:I58)</f>
        <v>0</v>
      </c>
      <c r="J53" s="154"/>
      <c r="K53" s="154">
        <f>SUM(K54:K58)</f>
        <v>384987</v>
      </c>
      <c r="L53" s="154"/>
      <c r="M53" s="154">
        <f>SUM(M54:M58)</f>
        <v>0</v>
      </c>
      <c r="N53" s="154"/>
      <c r="O53" s="154">
        <f>SUM(O54:O58)</f>
        <v>0</v>
      </c>
      <c r="P53" s="154"/>
      <c r="Q53" s="154">
        <f>SUM(Q54:Q58)</f>
        <v>0</v>
      </c>
      <c r="R53" s="154"/>
      <c r="S53" s="154"/>
      <c r="T53" s="154"/>
      <c r="U53" s="154"/>
      <c r="V53" s="154">
        <f>SUM(V54:V58)</f>
        <v>0</v>
      </c>
      <c r="W53" s="154"/>
      <c r="X53" s="154"/>
      <c r="AG53" t="s">
        <v>100</v>
      </c>
    </row>
    <row r="54" spans="1:60" ht="22.5" outlineLevel="1">
      <c r="A54" s="167">
        <v>22</v>
      </c>
      <c r="B54" s="168" t="s">
        <v>176</v>
      </c>
      <c r="C54" s="176" t="s">
        <v>177</v>
      </c>
      <c r="D54" s="169" t="s">
        <v>123</v>
      </c>
      <c r="E54" s="170">
        <v>690</v>
      </c>
      <c r="F54" s="171"/>
      <c r="G54" s="172"/>
      <c r="H54" s="151">
        <v>0</v>
      </c>
      <c r="I54" s="151">
        <f>ROUND(E54*H54,2)</f>
        <v>0</v>
      </c>
      <c r="J54" s="151">
        <v>450</v>
      </c>
      <c r="K54" s="151">
        <f>ROUND(E54*J54,2)</f>
        <v>310500</v>
      </c>
      <c r="L54" s="151">
        <v>21</v>
      </c>
      <c r="M54" s="151">
        <f>G54*(1+L54/100)</f>
        <v>0</v>
      </c>
      <c r="N54" s="151">
        <v>0</v>
      </c>
      <c r="O54" s="151">
        <f>ROUND(E54*N54,2)</f>
        <v>0</v>
      </c>
      <c r="P54" s="151">
        <v>0</v>
      </c>
      <c r="Q54" s="151">
        <f>ROUND(E54*P54,2)</f>
        <v>0</v>
      </c>
      <c r="R54" s="151"/>
      <c r="S54" s="151" t="s">
        <v>132</v>
      </c>
      <c r="T54" s="151" t="s">
        <v>133</v>
      </c>
      <c r="U54" s="151">
        <v>0</v>
      </c>
      <c r="V54" s="151">
        <f>ROUND(E54*U54,2)</f>
        <v>0</v>
      </c>
      <c r="W54" s="151"/>
      <c r="X54" s="151" t="s">
        <v>105</v>
      </c>
      <c r="Y54" s="146"/>
      <c r="Z54" s="146"/>
      <c r="AA54" s="146"/>
      <c r="AB54" s="146"/>
      <c r="AC54" s="146"/>
      <c r="AD54" s="146"/>
      <c r="AE54" s="146"/>
      <c r="AF54" s="146"/>
      <c r="AG54" s="146" t="s">
        <v>106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22.5" outlineLevel="1">
      <c r="A55" s="167">
        <v>23</v>
      </c>
      <c r="B55" s="168" t="s">
        <v>178</v>
      </c>
      <c r="C55" s="176" t="s">
        <v>179</v>
      </c>
      <c r="D55" s="169" t="s">
        <v>170</v>
      </c>
      <c r="E55" s="170">
        <v>290</v>
      </c>
      <c r="F55" s="171"/>
      <c r="G55" s="172"/>
      <c r="H55" s="151">
        <v>0</v>
      </c>
      <c r="I55" s="151">
        <f>ROUND(E55*H55,2)</f>
        <v>0</v>
      </c>
      <c r="J55" s="151">
        <v>88</v>
      </c>
      <c r="K55" s="151">
        <f>ROUND(E55*J55,2)</f>
        <v>25520</v>
      </c>
      <c r="L55" s="151">
        <v>21</v>
      </c>
      <c r="M55" s="151">
        <f>G55*(1+L55/100)</f>
        <v>0</v>
      </c>
      <c r="N55" s="151">
        <v>0</v>
      </c>
      <c r="O55" s="151">
        <f>ROUND(E55*N55,2)</f>
        <v>0</v>
      </c>
      <c r="P55" s="151">
        <v>0</v>
      </c>
      <c r="Q55" s="151">
        <f>ROUND(E55*P55,2)</f>
        <v>0</v>
      </c>
      <c r="R55" s="151"/>
      <c r="S55" s="151" t="s">
        <v>132</v>
      </c>
      <c r="T55" s="151" t="s">
        <v>133</v>
      </c>
      <c r="U55" s="151">
        <v>0</v>
      </c>
      <c r="V55" s="151">
        <f>ROUND(E55*U55,2)</f>
        <v>0</v>
      </c>
      <c r="W55" s="151"/>
      <c r="X55" s="151" t="s">
        <v>105</v>
      </c>
      <c r="Y55" s="146"/>
      <c r="Z55" s="146"/>
      <c r="AA55" s="146"/>
      <c r="AB55" s="146"/>
      <c r="AC55" s="146"/>
      <c r="AD55" s="146"/>
      <c r="AE55" s="146"/>
      <c r="AF55" s="146"/>
      <c r="AG55" s="146" t="s">
        <v>106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12.75" outlineLevel="1">
      <c r="A56" s="167">
        <v>24</v>
      </c>
      <c r="B56" s="168" t="s">
        <v>180</v>
      </c>
      <c r="C56" s="176" t="s">
        <v>181</v>
      </c>
      <c r="D56" s="169" t="s">
        <v>182</v>
      </c>
      <c r="E56" s="170">
        <v>69</v>
      </c>
      <c r="F56" s="171"/>
      <c r="G56" s="172"/>
      <c r="H56" s="151">
        <v>0</v>
      </c>
      <c r="I56" s="151">
        <f>ROUND(E56*H56,2)</f>
        <v>0</v>
      </c>
      <c r="J56" s="151">
        <v>211</v>
      </c>
      <c r="K56" s="151">
        <f>ROUND(E56*J56,2)</f>
        <v>14559</v>
      </c>
      <c r="L56" s="151">
        <v>21</v>
      </c>
      <c r="M56" s="151">
        <f>G56*(1+L56/100)</f>
        <v>0</v>
      </c>
      <c r="N56" s="151">
        <v>0</v>
      </c>
      <c r="O56" s="151">
        <f>ROUND(E56*N56,2)</f>
        <v>0</v>
      </c>
      <c r="P56" s="151">
        <v>0</v>
      </c>
      <c r="Q56" s="151">
        <f>ROUND(E56*P56,2)</f>
        <v>0</v>
      </c>
      <c r="R56" s="151"/>
      <c r="S56" s="151" t="s">
        <v>132</v>
      </c>
      <c r="T56" s="151" t="s">
        <v>133</v>
      </c>
      <c r="U56" s="151">
        <v>0</v>
      </c>
      <c r="V56" s="151">
        <f>ROUND(E56*U56,2)</f>
        <v>0</v>
      </c>
      <c r="W56" s="151"/>
      <c r="X56" s="151" t="s">
        <v>105</v>
      </c>
      <c r="Y56" s="146"/>
      <c r="Z56" s="146"/>
      <c r="AA56" s="146"/>
      <c r="AB56" s="146"/>
      <c r="AC56" s="146"/>
      <c r="AD56" s="146"/>
      <c r="AE56" s="146"/>
      <c r="AF56" s="146"/>
      <c r="AG56" s="146" t="s">
        <v>106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ht="12.75" outlineLevel="1">
      <c r="A57" s="167">
        <v>25</v>
      </c>
      <c r="B57" s="168" t="s">
        <v>183</v>
      </c>
      <c r="C57" s="176" t="s">
        <v>184</v>
      </c>
      <c r="D57" s="169" t="s">
        <v>123</v>
      </c>
      <c r="E57" s="170">
        <v>290</v>
      </c>
      <c r="F57" s="171"/>
      <c r="G57" s="172"/>
      <c r="H57" s="151">
        <v>0</v>
      </c>
      <c r="I57" s="151">
        <f>ROUND(E57*H57,2)</f>
        <v>0</v>
      </c>
      <c r="J57" s="151">
        <v>80</v>
      </c>
      <c r="K57" s="151">
        <f>ROUND(E57*J57,2)</f>
        <v>23200</v>
      </c>
      <c r="L57" s="151">
        <v>21</v>
      </c>
      <c r="M57" s="151">
        <f>G57*(1+L57/100)</f>
        <v>0</v>
      </c>
      <c r="N57" s="151">
        <v>0</v>
      </c>
      <c r="O57" s="151">
        <f>ROUND(E57*N57,2)</f>
        <v>0</v>
      </c>
      <c r="P57" s="151">
        <v>0</v>
      </c>
      <c r="Q57" s="151">
        <f>ROUND(E57*P57,2)</f>
        <v>0</v>
      </c>
      <c r="R57" s="151"/>
      <c r="S57" s="151" t="s">
        <v>132</v>
      </c>
      <c r="T57" s="151" t="s">
        <v>133</v>
      </c>
      <c r="U57" s="151">
        <v>0</v>
      </c>
      <c r="V57" s="151">
        <f>ROUND(E57*U57,2)</f>
        <v>0</v>
      </c>
      <c r="W57" s="151"/>
      <c r="X57" s="151" t="s">
        <v>105</v>
      </c>
      <c r="Y57" s="146"/>
      <c r="Z57" s="146"/>
      <c r="AA57" s="146"/>
      <c r="AB57" s="146"/>
      <c r="AC57" s="146"/>
      <c r="AD57" s="146"/>
      <c r="AE57" s="146"/>
      <c r="AF57" s="146"/>
      <c r="AG57" s="146" t="s">
        <v>106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ht="12.75" outlineLevel="1">
      <c r="A58" s="167">
        <v>26</v>
      </c>
      <c r="B58" s="168" t="s">
        <v>185</v>
      </c>
      <c r="C58" s="176" t="s">
        <v>186</v>
      </c>
      <c r="D58" s="169" t="s">
        <v>137</v>
      </c>
      <c r="E58" s="170">
        <v>12</v>
      </c>
      <c r="F58" s="171"/>
      <c r="G58" s="172"/>
      <c r="H58" s="151">
        <v>0</v>
      </c>
      <c r="I58" s="151">
        <f>ROUND(E58*H58,2)</f>
        <v>0</v>
      </c>
      <c r="J58" s="151">
        <v>934</v>
      </c>
      <c r="K58" s="151">
        <f>ROUND(E58*J58,2)</f>
        <v>11208</v>
      </c>
      <c r="L58" s="151">
        <v>21</v>
      </c>
      <c r="M58" s="151">
        <f>G58*(1+L58/100)</f>
        <v>0</v>
      </c>
      <c r="N58" s="151">
        <v>0</v>
      </c>
      <c r="O58" s="151">
        <f>ROUND(E58*N58,2)</f>
        <v>0</v>
      </c>
      <c r="P58" s="151">
        <v>0</v>
      </c>
      <c r="Q58" s="151">
        <f>ROUND(E58*P58,2)</f>
        <v>0</v>
      </c>
      <c r="R58" s="151"/>
      <c r="S58" s="151" t="s">
        <v>132</v>
      </c>
      <c r="T58" s="151" t="s">
        <v>133</v>
      </c>
      <c r="U58" s="151">
        <v>0</v>
      </c>
      <c r="V58" s="151">
        <f>ROUND(E58*U58,2)</f>
        <v>0</v>
      </c>
      <c r="W58" s="151"/>
      <c r="X58" s="151" t="s">
        <v>105</v>
      </c>
      <c r="Y58" s="146"/>
      <c r="Z58" s="146"/>
      <c r="AA58" s="146"/>
      <c r="AB58" s="146"/>
      <c r="AC58" s="146"/>
      <c r="AD58" s="146"/>
      <c r="AE58" s="146"/>
      <c r="AF58" s="146"/>
      <c r="AG58" s="146" t="s">
        <v>106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33" ht="12.75">
      <c r="A59" s="155" t="s">
        <v>99</v>
      </c>
      <c r="B59" s="156" t="s">
        <v>62</v>
      </c>
      <c r="C59" s="173" t="s">
        <v>63</v>
      </c>
      <c r="D59" s="157"/>
      <c r="E59" s="158"/>
      <c r="F59" s="159"/>
      <c r="G59" s="160"/>
      <c r="H59" s="154"/>
      <c r="I59" s="154">
        <f>SUM(I60:I78)</f>
        <v>25943.449999999997</v>
      </c>
      <c r="J59" s="154"/>
      <c r="K59" s="154">
        <f>SUM(K60:K78)</f>
        <v>752475.5499999999</v>
      </c>
      <c r="L59" s="154"/>
      <c r="M59" s="154">
        <f>SUM(M60:M78)</f>
        <v>0</v>
      </c>
      <c r="N59" s="154"/>
      <c r="O59" s="154">
        <f>SUM(O60:O78)</f>
        <v>2.35</v>
      </c>
      <c r="P59" s="154"/>
      <c r="Q59" s="154">
        <f>SUM(Q60:Q78)</f>
        <v>0</v>
      </c>
      <c r="R59" s="154"/>
      <c r="S59" s="154"/>
      <c r="T59" s="154"/>
      <c r="U59" s="154"/>
      <c r="V59" s="154">
        <f>SUM(V60:V78)</f>
        <v>61.33</v>
      </c>
      <c r="W59" s="154"/>
      <c r="X59" s="154"/>
      <c r="AG59" t="s">
        <v>100</v>
      </c>
    </row>
    <row r="60" spans="1:60" ht="12.75" outlineLevel="1">
      <c r="A60" s="167">
        <v>27</v>
      </c>
      <c r="B60" s="168" t="s">
        <v>187</v>
      </c>
      <c r="C60" s="176" t="s">
        <v>188</v>
      </c>
      <c r="D60" s="169" t="s">
        <v>123</v>
      </c>
      <c r="E60" s="170">
        <v>130</v>
      </c>
      <c r="F60" s="171"/>
      <c r="G60" s="172"/>
      <c r="H60" s="151">
        <v>73.23</v>
      </c>
      <c r="I60" s="151">
        <f aca="true" t="shared" si="0" ref="I60:I70">ROUND(E60*H60,2)</f>
        <v>9519.9</v>
      </c>
      <c r="J60" s="151">
        <v>107.27</v>
      </c>
      <c r="K60" s="151">
        <f aca="true" t="shared" si="1" ref="K60:K70">ROUND(E60*J60,2)</f>
        <v>13945.1</v>
      </c>
      <c r="L60" s="151">
        <v>21</v>
      </c>
      <c r="M60" s="151">
        <f aca="true" t="shared" si="2" ref="M60:M70">G60*(1+L60/100)</f>
        <v>0</v>
      </c>
      <c r="N60" s="151">
        <v>0.00592</v>
      </c>
      <c r="O60" s="151">
        <f aca="true" t="shared" si="3" ref="O60:O70">ROUND(E60*N60,2)</f>
        <v>0.77</v>
      </c>
      <c r="P60" s="151">
        <v>0</v>
      </c>
      <c r="Q60" s="151">
        <f aca="true" t="shared" si="4" ref="Q60:Q70">ROUND(E60*P60,2)</f>
        <v>0</v>
      </c>
      <c r="R60" s="151"/>
      <c r="S60" s="151" t="s">
        <v>104</v>
      </c>
      <c r="T60" s="151" t="s">
        <v>104</v>
      </c>
      <c r="U60" s="151">
        <v>0.26</v>
      </c>
      <c r="V60" s="151">
        <f aca="true" t="shared" si="5" ref="V60:V70">ROUND(E60*U60,2)</f>
        <v>33.8</v>
      </c>
      <c r="W60" s="151"/>
      <c r="X60" s="151" t="s">
        <v>105</v>
      </c>
      <c r="Y60" s="146"/>
      <c r="Z60" s="146"/>
      <c r="AA60" s="146"/>
      <c r="AB60" s="146"/>
      <c r="AC60" s="146"/>
      <c r="AD60" s="146"/>
      <c r="AE60" s="146"/>
      <c r="AF60" s="146"/>
      <c r="AG60" s="146" t="s">
        <v>106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22.5" outlineLevel="1">
      <c r="A61" s="167">
        <v>28</v>
      </c>
      <c r="B61" s="168" t="s">
        <v>189</v>
      </c>
      <c r="C61" s="176" t="s">
        <v>190</v>
      </c>
      <c r="D61" s="169" t="s">
        <v>191</v>
      </c>
      <c r="E61" s="170">
        <v>64</v>
      </c>
      <c r="F61" s="171"/>
      <c r="G61" s="172"/>
      <c r="H61" s="151">
        <v>0</v>
      </c>
      <c r="I61" s="151">
        <f t="shared" si="0"/>
        <v>0</v>
      </c>
      <c r="J61" s="151">
        <v>2500</v>
      </c>
      <c r="K61" s="151">
        <f t="shared" si="1"/>
        <v>160000</v>
      </c>
      <c r="L61" s="151">
        <v>21</v>
      </c>
      <c r="M61" s="151">
        <f t="shared" si="2"/>
        <v>0</v>
      </c>
      <c r="N61" s="151">
        <v>0</v>
      </c>
      <c r="O61" s="151">
        <f t="shared" si="3"/>
        <v>0</v>
      </c>
      <c r="P61" s="151">
        <v>0</v>
      </c>
      <c r="Q61" s="151">
        <f t="shared" si="4"/>
        <v>0</v>
      </c>
      <c r="R61" s="151"/>
      <c r="S61" s="151" t="s">
        <v>132</v>
      </c>
      <c r="T61" s="151" t="s">
        <v>133</v>
      </c>
      <c r="U61" s="151">
        <v>0</v>
      </c>
      <c r="V61" s="151">
        <f t="shared" si="5"/>
        <v>0</v>
      </c>
      <c r="W61" s="151"/>
      <c r="X61" s="151" t="s">
        <v>105</v>
      </c>
      <c r="Y61" s="146"/>
      <c r="Z61" s="146"/>
      <c r="AA61" s="146"/>
      <c r="AB61" s="146"/>
      <c r="AC61" s="146"/>
      <c r="AD61" s="146"/>
      <c r="AE61" s="146"/>
      <c r="AF61" s="146"/>
      <c r="AG61" s="146" t="s">
        <v>106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12.75" outlineLevel="1">
      <c r="A62" s="167">
        <v>29</v>
      </c>
      <c r="B62" s="168" t="s">
        <v>192</v>
      </c>
      <c r="C62" s="176" t="s">
        <v>193</v>
      </c>
      <c r="D62" s="169" t="s">
        <v>191</v>
      </c>
      <c r="E62" s="170">
        <v>14</v>
      </c>
      <c r="F62" s="171"/>
      <c r="G62" s="172"/>
      <c r="H62" s="151">
        <v>0</v>
      </c>
      <c r="I62" s="151">
        <f t="shared" si="0"/>
        <v>0</v>
      </c>
      <c r="J62" s="151">
        <v>500</v>
      </c>
      <c r="K62" s="151">
        <f t="shared" si="1"/>
        <v>7000</v>
      </c>
      <c r="L62" s="151">
        <v>21</v>
      </c>
      <c r="M62" s="151">
        <f t="shared" si="2"/>
        <v>0</v>
      </c>
      <c r="N62" s="151">
        <v>0</v>
      </c>
      <c r="O62" s="151">
        <f t="shared" si="3"/>
        <v>0</v>
      </c>
      <c r="P62" s="151">
        <v>0</v>
      </c>
      <c r="Q62" s="151">
        <f t="shared" si="4"/>
        <v>0</v>
      </c>
      <c r="R62" s="151"/>
      <c r="S62" s="151" t="s">
        <v>132</v>
      </c>
      <c r="T62" s="151" t="s">
        <v>133</v>
      </c>
      <c r="U62" s="151">
        <v>0</v>
      </c>
      <c r="V62" s="151">
        <f t="shared" si="5"/>
        <v>0</v>
      </c>
      <c r="W62" s="151"/>
      <c r="X62" s="151" t="s">
        <v>105</v>
      </c>
      <c r="Y62" s="146"/>
      <c r="Z62" s="146"/>
      <c r="AA62" s="146"/>
      <c r="AB62" s="146"/>
      <c r="AC62" s="146"/>
      <c r="AD62" s="146"/>
      <c r="AE62" s="146"/>
      <c r="AF62" s="146"/>
      <c r="AG62" s="146" t="s">
        <v>106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12.75" outlineLevel="1">
      <c r="A63" s="167">
        <v>30</v>
      </c>
      <c r="B63" s="168" t="s">
        <v>194</v>
      </c>
      <c r="C63" s="176" t="s">
        <v>195</v>
      </c>
      <c r="D63" s="169" t="s">
        <v>170</v>
      </c>
      <c r="E63" s="170">
        <v>254</v>
      </c>
      <c r="F63" s="171"/>
      <c r="G63" s="172"/>
      <c r="H63" s="151">
        <v>0</v>
      </c>
      <c r="I63" s="151">
        <f t="shared" si="0"/>
        <v>0</v>
      </c>
      <c r="J63" s="151">
        <v>300</v>
      </c>
      <c r="K63" s="151">
        <f t="shared" si="1"/>
        <v>76200</v>
      </c>
      <c r="L63" s="151">
        <v>21</v>
      </c>
      <c r="M63" s="151">
        <f t="shared" si="2"/>
        <v>0</v>
      </c>
      <c r="N63" s="151">
        <v>0</v>
      </c>
      <c r="O63" s="151">
        <f t="shared" si="3"/>
        <v>0</v>
      </c>
      <c r="P63" s="151">
        <v>0</v>
      </c>
      <c r="Q63" s="151">
        <f t="shared" si="4"/>
        <v>0</v>
      </c>
      <c r="R63" s="151"/>
      <c r="S63" s="151" t="s">
        <v>132</v>
      </c>
      <c r="T63" s="151" t="s">
        <v>133</v>
      </c>
      <c r="U63" s="151">
        <v>0</v>
      </c>
      <c r="V63" s="151">
        <f t="shared" si="5"/>
        <v>0</v>
      </c>
      <c r="W63" s="151"/>
      <c r="X63" s="151" t="s">
        <v>105</v>
      </c>
      <c r="Y63" s="146"/>
      <c r="Z63" s="146"/>
      <c r="AA63" s="146"/>
      <c r="AB63" s="146"/>
      <c r="AC63" s="146"/>
      <c r="AD63" s="146"/>
      <c r="AE63" s="146"/>
      <c r="AF63" s="146"/>
      <c r="AG63" s="146" t="s">
        <v>106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ht="12.75" outlineLevel="1">
      <c r="A64" s="167">
        <v>31</v>
      </c>
      <c r="B64" s="168" t="s">
        <v>196</v>
      </c>
      <c r="C64" s="176" t="s">
        <v>197</v>
      </c>
      <c r="D64" s="169" t="s">
        <v>191</v>
      </c>
      <c r="E64" s="170">
        <v>1</v>
      </c>
      <c r="F64" s="171"/>
      <c r="G64" s="172"/>
      <c r="H64" s="151">
        <v>0</v>
      </c>
      <c r="I64" s="151">
        <f t="shared" si="0"/>
        <v>0</v>
      </c>
      <c r="J64" s="151">
        <v>1300</v>
      </c>
      <c r="K64" s="151">
        <f t="shared" si="1"/>
        <v>1300</v>
      </c>
      <c r="L64" s="151">
        <v>21</v>
      </c>
      <c r="M64" s="151">
        <f t="shared" si="2"/>
        <v>0</v>
      </c>
      <c r="N64" s="151">
        <v>0</v>
      </c>
      <c r="O64" s="151">
        <f t="shared" si="3"/>
        <v>0</v>
      </c>
      <c r="P64" s="151">
        <v>0</v>
      </c>
      <c r="Q64" s="151">
        <f t="shared" si="4"/>
        <v>0</v>
      </c>
      <c r="R64" s="151"/>
      <c r="S64" s="151" t="s">
        <v>132</v>
      </c>
      <c r="T64" s="151" t="s">
        <v>133</v>
      </c>
      <c r="U64" s="151">
        <v>0</v>
      </c>
      <c r="V64" s="151">
        <f t="shared" si="5"/>
        <v>0</v>
      </c>
      <c r="W64" s="151"/>
      <c r="X64" s="151" t="s">
        <v>105</v>
      </c>
      <c r="Y64" s="146"/>
      <c r="Z64" s="146"/>
      <c r="AA64" s="146"/>
      <c r="AB64" s="146"/>
      <c r="AC64" s="146"/>
      <c r="AD64" s="146"/>
      <c r="AE64" s="146"/>
      <c r="AF64" s="146"/>
      <c r="AG64" s="146" t="s">
        <v>106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12.75" outlineLevel="1">
      <c r="A65" s="167">
        <v>32</v>
      </c>
      <c r="B65" s="168" t="s">
        <v>198</v>
      </c>
      <c r="C65" s="176" t="s">
        <v>199</v>
      </c>
      <c r="D65" s="169" t="s">
        <v>191</v>
      </c>
      <c r="E65" s="170">
        <v>1</v>
      </c>
      <c r="F65" s="171"/>
      <c r="G65" s="172"/>
      <c r="H65" s="151">
        <v>0</v>
      </c>
      <c r="I65" s="151">
        <f t="shared" si="0"/>
        <v>0</v>
      </c>
      <c r="J65" s="151">
        <v>2300</v>
      </c>
      <c r="K65" s="151">
        <f t="shared" si="1"/>
        <v>2300</v>
      </c>
      <c r="L65" s="151">
        <v>21</v>
      </c>
      <c r="M65" s="151">
        <f t="shared" si="2"/>
        <v>0</v>
      </c>
      <c r="N65" s="151">
        <v>0</v>
      </c>
      <c r="O65" s="151">
        <f t="shared" si="3"/>
        <v>0</v>
      </c>
      <c r="P65" s="151">
        <v>0</v>
      </c>
      <c r="Q65" s="151">
        <f t="shared" si="4"/>
        <v>0</v>
      </c>
      <c r="R65" s="151"/>
      <c r="S65" s="151" t="s">
        <v>132</v>
      </c>
      <c r="T65" s="151" t="s">
        <v>133</v>
      </c>
      <c r="U65" s="151">
        <v>0</v>
      </c>
      <c r="V65" s="151">
        <f t="shared" si="5"/>
        <v>0</v>
      </c>
      <c r="W65" s="151"/>
      <c r="X65" s="151" t="s">
        <v>105</v>
      </c>
      <c r="Y65" s="146"/>
      <c r="Z65" s="146"/>
      <c r="AA65" s="146"/>
      <c r="AB65" s="146"/>
      <c r="AC65" s="146"/>
      <c r="AD65" s="146"/>
      <c r="AE65" s="146"/>
      <c r="AF65" s="146"/>
      <c r="AG65" s="146" t="s">
        <v>106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ht="12.75" outlineLevel="1">
      <c r="A66" s="167">
        <v>33</v>
      </c>
      <c r="B66" s="168" t="s">
        <v>200</v>
      </c>
      <c r="C66" s="176" t="s">
        <v>201</v>
      </c>
      <c r="D66" s="169" t="s">
        <v>191</v>
      </c>
      <c r="E66" s="170">
        <v>12</v>
      </c>
      <c r="F66" s="171"/>
      <c r="G66" s="172"/>
      <c r="H66" s="151">
        <v>0</v>
      </c>
      <c r="I66" s="151">
        <f t="shared" si="0"/>
        <v>0</v>
      </c>
      <c r="J66" s="151">
        <v>1500</v>
      </c>
      <c r="K66" s="151">
        <f t="shared" si="1"/>
        <v>18000</v>
      </c>
      <c r="L66" s="151">
        <v>21</v>
      </c>
      <c r="M66" s="151">
        <f t="shared" si="2"/>
        <v>0</v>
      </c>
      <c r="N66" s="151">
        <v>0</v>
      </c>
      <c r="O66" s="151">
        <f t="shared" si="3"/>
        <v>0</v>
      </c>
      <c r="P66" s="151">
        <v>0</v>
      </c>
      <c r="Q66" s="151">
        <f t="shared" si="4"/>
        <v>0</v>
      </c>
      <c r="R66" s="151"/>
      <c r="S66" s="151" t="s">
        <v>132</v>
      </c>
      <c r="T66" s="151" t="s">
        <v>133</v>
      </c>
      <c r="U66" s="151">
        <v>0</v>
      </c>
      <c r="V66" s="151">
        <f t="shared" si="5"/>
        <v>0</v>
      </c>
      <c r="W66" s="151"/>
      <c r="X66" s="151" t="s">
        <v>105</v>
      </c>
      <c r="Y66" s="146"/>
      <c r="Z66" s="146"/>
      <c r="AA66" s="146"/>
      <c r="AB66" s="146"/>
      <c r="AC66" s="146"/>
      <c r="AD66" s="146"/>
      <c r="AE66" s="146"/>
      <c r="AF66" s="146"/>
      <c r="AG66" s="146" t="s">
        <v>106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ht="12.75" outlineLevel="1">
      <c r="A67" s="167">
        <v>34</v>
      </c>
      <c r="B67" s="168" t="s">
        <v>202</v>
      </c>
      <c r="C67" s="176" t="s">
        <v>203</v>
      </c>
      <c r="D67" s="169" t="s">
        <v>191</v>
      </c>
      <c r="E67" s="170">
        <v>2</v>
      </c>
      <c r="F67" s="171"/>
      <c r="G67" s="172"/>
      <c r="H67" s="151">
        <v>0</v>
      </c>
      <c r="I67" s="151">
        <f t="shared" si="0"/>
        <v>0</v>
      </c>
      <c r="J67" s="151">
        <v>1300</v>
      </c>
      <c r="K67" s="151">
        <f t="shared" si="1"/>
        <v>2600</v>
      </c>
      <c r="L67" s="151">
        <v>21</v>
      </c>
      <c r="M67" s="151">
        <f t="shared" si="2"/>
        <v>0</v>
      </c>
      <c r="N67" s="151">
        <v>0</v>
      </c>
      <c r="O67" s="151">
        <f t="shared" si="3"/>
        <v>0</v>
      </c>
      <c r="P67" s="151">
        <v>0</v>
      </c>
      <c r="Q67" s="151">
        <f t="shared" si="4"/>
        <v>0</v>
      </c>
      <c r="R67" s="151"/>
      <c r="S67" s="151" t="s">
        <v>132</v>
      </c>
      <c r="T67" s="151" t="s">
        <v>133</v>
      </c>
      <c r="U67" s="151">
        <v>0</v>
      </c>
      <c r="V67" s="151">
        <f t="shared" si="5"/>
        <v>0</v>
      </c>
      <c r="W67" s="151"/>
      <c r="X67" s="151" t="s">
        <v>105</v>
      </c>
      <c r="Y67" s="146"/>
      <c r="Z67" s="146"/>
      <c r="AA67" s="146"/>
      <c r="AB67" s="146"/>
      <c r="AC67" s="146"/>
      <c r="AD67" s="146"/>
      <c r="AE67" s="146"/>
      <c r="AF67" s="146"/>
      <c r="AG67" s="146" t="s">
        <v>106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ht="12.75" outlineLevel="1">
      <c r="A68" s="167">
        <v>35</v>
      </c>
      <c r="B68" s="168" t="s">
        <v>204</v>
      </c>
      <c r="C68" s="176" t="s">
        <v>205</v>
      </c>
      <c r="D68" s="169" t="s">
        <v>191</v>
      </c>
      <c r="E68" s="170">
        <v>1</v>
      </c>
      <c r="F68" s="171"/>
      <c r="G68" s="172"/>
      <c r="H68" s="151">
        <v>0</v>
      </c>
      <c r="I68" s="151">
        <f t="shared" si="0"/>
        <v>0</v>
      </c>
      <c r="J68" s="151">
        <v>12600</v>
      </c>
      <c r="K68" s="151">
        <f t="shared" si="1"/>
        <v>12600</v>
      </c>
      <c r="L68" s="151">
        <v>21</v>
      </c>
      <c r="M68" s="151">
        <f t="shared" si="2"/>
        <v>0</v>
      </c>
      <c r="N68" s="151">
        <v>0</v>
      </c>
      <c r="O68" s="151">
        <f t="shared" si="3"/>
        <v>0</v>
      </c>
      <c r="P68" s="151">
        <v>0</v>
      </c>
      <c r="Q68" s="151">
        <f t="shared" si="4"/>
        <v>0</v>
      </c>
      <c r="R68" s="151"/>
      <c r="S68" s="151" t="s">
        <v>132</v>
      </c>
      <c r="T68" s="151" t="s">
        <v>133</v>
      </c>
      <c r="U68" s="151">
        <v>0</v>
      </c>
      <c r="V68" s="151">
        <f t="shared" si="5"/>
        <v>0</v>
      </c>
      <c r="W68" s="151"/>
      <c r="X68" s="151" t="s">
        <v>105</v>
      </c>
      <c r="Y68" s="146"/>
      <c r="Z68" s="146"/>
      <c r="AA68" s="146"/>
      <c r="AB68" s="146"/>
      <c r="AC68" s="146"/>
      <c r="AD68" s="146"/>
      <c r="AE68" s="146"/>
      <c r="AF68" s="146"/>
      <c r="AG68" s="146" t="s">
        <v>106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ht="12.75" outlineLevel="1">
      <c r="A69" s="167">
        <v>36</v>
      </c>
      <c r="B69" s="168" t="s">
        <v>206</v>
      </c>
      <c r="C69" s="176" t="s">
        <v>207</v>
      </c>
      <c r="D69" s="169" t="s">
        <v>191</v>
      </c>
      <c r="E69" s="170">
        <v>1</v>
      </c>
      <c r="F69" s="171"/>
      <c r="G69" s="172"/>
      <c r="H69" s="151">
        <v>0</v>
      </c>
      <c r="I69" s="151">
        <f t="shared" si="0"/>
        <v>0</v>
      </c>
      <c r="J69" s="151">
        <v>25000</v>
      </c>
      <c r="K69" s="151">
        <f t="shared" si="1"/>
        <v>25000</v>
      </c>
      <c r="L69" s="151">
        <v>21</v>
      </c>
      <c r="M69" s="151">
        <f t="shared" si="2"/>
        <v>0</v>
      </c>
      <c r="N69" s="151">
        <v>0</v>
      </c>
      <c r="O69" s="151">
        <f t="shared" si="3"/>
        <v>0</v>
      </c>
      <c r="P69" s="151">
        <v>0</v>
      </c>
      <c r="Q69" s="151">
        <f t="shared" si="4"/>
        <v>0</v>
      </c>
      <c r="R69" s="151"/>
      <c r="S69" s="151" t="s">
        <v>132</v>
      </c>
      <c r="T69" s="151" t="s">
        <v>133</v>
      </c>
      <c r="U69" s="151">
        <v>0</v>
      </c>
      <c r="V69" s="151">
        <f t="shared" si="5"/>
        <v>0</v>
      </c>
      <c r="W69" s="151"/>
      <c r="X69" s="151" t="s">
        <v>105</v>
      </c>
      <c r="Y69" s="146"/>
      <c r="Z69" s="146"/>
      <c r="AA69" s="146"/>
      <c r="AB69" s="146"/>
      <c r="AC69" s="146"/>
      <c r="AD69" s="146"/>
      <c r="AE69" s="146"/>
      <c r="AF69" s="146"/>
      <c r="AG69" s="146" t="s">
        <v>106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ht="22.5" outlineLevel="1">
      <c r="A70" s="161">
        <v>37</v>
      </c>
      <c r="B70" s="162" t="s">
        <v>208</v>
      </c>
      <c r="C70" s="174" t="s">
        <v>209</v>
      </c>
      <c r="D70" s="163" t="s">
        <v>170</v>
      </c>
      <c r="E70" s="164">
        <v>127</v>
      </c>
      <c r="F70" s="165"/>
      <c r="G70" s="166"/>
      <c r="H70" s="151">
        <v>0</v>
      </c>
      <c r="I70" s="151">
        <f t="shared" si="0"/>
        <v>0</v>
      </c>
      <c r="J70" s="151">
        <v>130</v>
      </c>
      <c r="K70" s="151">
        <f t="shared" si="1"/>
        <v>16510</v>
      </c>
      <c r="L70" s="151">
        <v>21</v>
      </c>
      <c r="M70" s="151">
        <f t="shared" si="2"/>
        <v>0</v>
      </c>
      <c r="N70" s="151">
        <v>0</v>
      </c>
      <c r="O70" s="151">
        <f t="shared" si="3"/>
        <v>0</v>
      </c>
      <c r="P70" s="151">
        <v>0</v>
      </c>
      <c r="Q70" s="151">
        <f t="shared" si="4"/>
        <v>0</v>
      </c>
      <c r="R70" s="151"/>
      <c r="S70" s="151" t="s">
        <v>132</v>
      </c>
      <c r="T70" s="151" t="s">
        <v>133</v>
      </c>
      <c r="U70" s="151">
        <v>0</v>
      </c>
      <c r="V70" s="151">
        <f t="shared" si="5"/>
        <v>0</v>
      </c>
      <c r="W70" s="151"/>
      <c r="X70" s="151" t="s">
        <v>105</v>
      </c>
      <c r="Y70" s="146"/>
      <c r="Z70" s="146"/>
      <c r="AA70" s="146"/>
      <c r="AB70" s="146"/>
      <c r="AC70" s="146"/>
      <c r="AD70" s="146"/>
      <c r="AE70" s="146"/>
      <c r="AF70" s="146"/>
      <c r="AG70" s="146" t="s">
        <v>106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ht="12.75" outlineLevel="1">
      <c r="A71" s="149"/>
      <c r="B71" s="150"/>
      <c r="C71" s="175" t="s">
        <v>210</v>
      </c>
      <c r="D71" s="152"/>
      <c r="E71" s="153">
        <v>127</v>
      </c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46"/>
      <c r="Z71" s="146"/>
      <c r="AA71" s="146"/>
      <c r="AB71" s="146"/>
      <c r="AC71" s="146"/>
      <c r="AD71" s="146"/>
      <c r="AE71" s="146"/>
      <c r="AF71" s="146"/>
      <c r="AG71" s="146" t="s">
        <v>108</v>
      </c>
      <c r="AH71" s="146">
        <v>0</v>
      </c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12.75" outlineLevel="1">
      <c r="A72" s="167">
        <v>38</v>
      </c>
      <c r="B72" s="168" t="s">
        <v>211</v>
      </c>
      <c r="C72" s="176" t="s">
        <v>212</v>
      </c>
      <c r="D72" s="169" t="s">
        <v>170</v>
      </c>
      <c r="E72" s="170">
        <v>127</v>
      </c>
      <c r="F72" s="171"/>
      <c r="G72" s="172"/>
      <c r="H72" s="151">
        <v>0</v>
      </c>
      <c r="I72" s="151">
        <f>ROUND(E72*H72,2)</f>
        <v>0</v>
      </c>
      <c r="J72" s="151">
        <v>1600</v>
      </c>
      <c r="K72" s="151">
        <f>ROUND(E72*J72,2)</f>
        <v>203200</v>
      </c>
      <c r="L72" s="151">
        <v>21</v>
      </c>
      <c r="M72" s="151">
        <f>G72*(1+L72/100)</f>
        <v>0</v>
      </c>
      <c r="N72" s="151">
        <v>0</v>
      </c>
      <c r="O72" s="151">
        <f>ROUND(E72*N72,2)</f>
        <v>0</v>
      </c>
      <c r="P72" s="151">
        <v>0</v>
      </c>
      <c r="Q72" s="151">
        <f>ROUND(E72*P72,2)</f>
        <v>0</v>
      </c>
      <c r="R72" s="151"/>
      <c r="S72" s="151" t="s">
        <v>132</v>
      </c>
      <c r="T72" s="151" t="s">
        <v>133</v>
      </c>
      <c r="U72" s="151">
        <v>0</v>
      </c>
      <c r="V72" s="151">
        <f>ROUND(E72*U72,2)</f>
        <v>0</v>
      </c>
      <c r="W72" s="151"/>
      <c r="X72" s="151" t="s">
        <v>105</v>
      </c>
      <c r="Y72" s="146"/>
      <c r="Z72" s="146"/>
      <c r="AA72" s="146"/>
      <c r="AB72" s="146"/>
      <c r="AC72" s="146"/>
      <c r="AD72" s="146"/>
      <c r="AE72" s="146"/>
      <c r="AF72" s="146"/>
      <c r="AG72" s="146" t="s">
        <v>106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ht="12.75" outlineLevel="1">
      <c r="A73" s="167">
        <v>39</v>
      </c>
      <c r="B73" s="168" t="s">
        <v>213</v>
      </c>
      <c r="C73" s="176" t="s">
        <v>214</v>
      </c>
      <c r="D73" s="169" t="s">
        <v>191</v>
      </c>
      <c r="E73" s="170">
        <v>64</v>
      </c>
      <c r="F73" s="171"/>
      <c r="G73" s="172"/>
      <c r="H73" s="151">
        <v>0</v>
      </c>
      <c r="I73" s="151">
        <f>ROUND(E73*H73,2)</f>
        <v>0</v>
      </c>
      <c r="J73" s="151">
        <v>2500</v>
      </c>
      <c r="K73" s="151">
        <f>ROUND(E73*J73,2)</f>
        <v>160000</v>
      </c>
      <c r="L73" s="151">
        <v>21</v>
      </c>
      <c r="M73" s="151">
        <f>G73*(1+L73/100)</f>
        <v>0</v>
      </c>
      <c r="N73" s="151">
        <v>0</v>
      </c>
      <c r="O73" s="151">
        <f>ROUND(E73*N73,2)</f>
        <v>0</v>
      </c>
      <c r="P73" s="151">
        <v>0</v>
      </c>
      <c r="Q73" s="151">
        <f>ROUND(E73*P73,2)</f>
        <v>0</v>
      </c>
      <c r="R73" s="151"/>
      <c r="S73" s="151" t="s">
        <v>132</v>
      </c>
      <c r="T73" s="151" t="s">
        <v>133</v>
      </c>
      <c r="U73" s="151">
        <v>0</v>
      </c>
      <c r="V73" s="151">
        <f>ROUND(E73*U73,2)</f>
        <v>0</v>
      </c>
      <c r="W73" s="151"/>
      <c r="X73" s="151" t="s">
        <v>105</v>
      </c>
      <c r="Y73" s="146"/>
      <c r="Z73" s="146"/>
      <c r="AA73" s="146"/>
      <c r="AB73" s="146"/>
      <c r="AC73" s="146"/>
      <c r="AD73" s="146"/>
      <c r="AE73" s="146"/>
      <c r="AF73" s="146"/>
      <c r="AG73" s="146" t="s">
        <v>106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12.75" outlineLevel="1">
      <c r="A74" s="167">
        <v>40</v>
      </c>
      <c r="B74" s="168" t="s">
        <v>215</v>
      </c>
      <c r="C74" s="176" t="s">
        <v>216</v>
      </c>
      <c r="D74" s="169" t="s">
        <v>191</v>
      </c>
      <c r="E74" s="170">
        <v>64</v>
      </c>
      <c r="F74" s="171"/>
      <c r="G74" s="172"/>
      <c r="H74" s="151">
        <v>0</v>
      </c>
      <c r="I74" s="151">
        <f>ROUND(E74*H74,2)</f>
        <v>0</v>
      </c>
      <c r="J74" s="151">
        <v>650</v>
      </c>
      <c r="K74" s="151">
        <f>ROUND(E74*J74,2)</f>
        <v>41600</v>
      </c>
      <c r="L74" s="151">
        <v>21</v>
      </c>
      <c r="M74" s="151">
        <f>G74*(1+L74/100)</f>
        <v>0</v>
      </c>
      <c r="N74" s="151">
        <v>0</v>
      </c>
      <c r="O74" s="151">
        <f>ROUND(E74*N74,2)</f>
        <v>0</v>
      </c>
      <c r="P74" s="151">
        <v>0</v>
      </c>
      <c r="Q74" s="151">
        <f>ROUND(E74*P74,2)</f>
        <v>0</v>
      </c>
      <c r="R74" s="151"/>
      <c r="S74" s="151" t="s">
        <v>132</v>
      </c>
      <c r="T74" s="151" t="s">
        <v>133</v>
      </c>
      <c r="U74" s="151">
        <v>0</v>
      </c>
      <c r="V74" s="151">
        <f>ROUND(E74*U74,2)</f>
        <v>0</v>
      </c>
      <c r="W74" s="151"/>
      <c r="X74" s="151" t="s">
        <v>105</v>
      </c>
      <c r="Y74" s="146"/>
      <c r="Z74" s="146"/>
      <c r="AA74" s="146"/>
      <c r="AB74" s="146"/>
      <c r="AC74" s="146"/>
      <c r="AD74" s="146"/>
      <c r="AE74" s="146"/>
      <c r="AF74" s="146"/>
      <c r="AG74" s="146" t="s">
        <v>106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ht="12.75" outlineLevel="1">
      <c r="A75" s="161">
        <v>41</v>
      </c>
      <c r="B75" s="162" t="s">
        <v>217</v>
      </c>
      <c r="C75" s="174" t="s">
        <v>218</v>
      </c>
      <c r="D75" s="163" t="s">
        <v>219</v>
      </c>
      <c r="E75" s="164">
        <v>0.3</v>
      </c>
      <c r="F75" s="165"/>
      <c r="G75" s="166"/>
      <c r="H75" s="151">
        <v>54745.18</v>
      </c>
      <c r="I75" s="151">
        <f>ROUND(E75*H75,2)</f>
        <v>16423.55</v>
      </c>
      <c r="J75" s="151">
        <v>40734.82</v>
      </c>
      <c r="K75" s="151">
        <f>ROUND(E75*J75,2)</f>
        <v>12220.45</v>
      </c>
      <c r="L75" s="151">
        <v>21</v>
      </c>
      <c r="M75" s="151">
        <f>G75*(1+L75/100)</f>
        <v>0</v>
      </c>
      <c r="N75" s="151">
        <v>5.25912</v>
      </c>
      <c r="O75" s="151">
        <f>ROUND(E75*N75,2)</f>
        <v>1.58</v>
      </c>
      <c r="P75" s="151">
        <v>0</v>
      </c>
      <c r="Q75" s="151">
        <f>ROUND(E75*P75,2)</f>
        <v>0</v>
      </c>
      <c r="R75" s="151"/>
      <c r="S75" s="151" t="s">
        <v>104</v>
      </c>
      <c r="T75" s="151" t="s">
        <v>104</v>
      </c>
      <c r="U75" s="151">
        <v>91.77954</v>
      </c>
      <c r="V75" s="151">
        <f>ROUND(E75*U75,2)</f>
        <v>27.53</v>
      </c>
      <c r="W75" s="151"/>
      <c r="X75" s="151" t="s">
        <v>220</v>
      </c>
      <c r="Y75" s="146"/>
      <c r="Z75" s="146"/>
      <c r="AA75" s="146"/>
      <c r="AB75" s="146"/>
      <c r="AC75" s="146"/>
      <c r="AD75" s="146"/>
      <c r="AE75" s="146"/>
      <c r="AF75" s="146"/>
      <c r="AG75" s="146" t="s">
        <v>221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ht="22.5" outlineLevel="1">
      <c r="A76" s="149"/>
      <c r="B76" s="150"/>
      <c r="C76" s="175" t="s">
        <v>222</v>
      </c>
      <c r="D76" s="152"/>
      <c r="E76" s="153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46"/>
      <c r="Z76" s="146"/>
      <c r="AA76" s="146"/>
      <c r="AB76" s="146"/>
      <c r="AC76" s="146"/>
      <c r="AD76" s="146"/>
      <c r="AE76" s="146"/>
      <c r="AF76" s="146"/>
      <c r="AG76" s="146" t="s">
        <v>108</v>
      </c>
      <c r="AH76" s="146">
        <v>0</v>
      </c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ht="33.75" outlineLevel="1">
      <c r="A77" s="149"/>
      <c r="B77" s="150"/>
      <c r="C77" s="175" t="s">
        <v>223</v>
      </c>
      <c r="D77" s="152"/>
      <c r="E77" s="153">
        <v>0.3</v>
      </c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46"/>
      <c r="Z77" s="146"/>
      <c r="AA77" s="146"/>
      <c r="AB77" s="146"/>
      <c r="AC77" s="146"/>
      <c r="AD77" s="146"/>
      <c r="AE77" s="146"/>
      <c r="AF77" s="146"/>
      <c r="AG77" s="146" t="s">
        <v>108</v>
      </c>
      <c r="AH77" s="146">
        <v>0</v>
      </c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ht="12.75" outlineLevel="1">
      <c r="A78" s="149"/>
      <c r="B78" s="150"/>
      <c r="C78" s="175" t="s">
        <v>224</v>
      </c>
      <c r="D78" s="152"/>
      <c r="E78" s="153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46"/>
      <c r="Z78" s="146"/>
      <c r="AA78" s="146"/>
      <c r="AB78" s="146"/>
      <c r="AC78" s="146"/>
      <c r="AD78" s="146"/>
      <c r="AE78" s="146"/>
      <c r="AF78" s="146"/>
      <c r="AG78" s="146" t="s">
        <v>108</v>
      </c>
      <c r="AH78" s="146">
        <v>0</v>
      </c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33" ht="12.75">
      <c r="A79" s="155" t="s">
        <v>99</v>
      </c>
      <c r="B79" s="156" t="s">
        <v>64</v>
      </c>
      <c r="C79" s="173" t="s">
        <v>65</v>
      </c>
      <c r="D79" s="157"/>
      <c r="E79" s="158"/>
      <c r="F79" s="159"/>
      <c r="G79" s="160">
        <f>SUMIF(AG80:AG93,"&lt;&gt;NOR",G80:G93)</f>
        <v>0</v>
      </c>
      <c r="H79" s="154"/>
      <c r="I79" s="154">
        <f>SUM(I80:I93)</f>
        <v>18174.05</v>
      </c>
      <c r="J79" s="154"/>
      <c r="K79" s="154">
        <f>SUM(K80:K93)</f>
        <v>14958.4</v>
      </c>
      <c r="L79" s="154"/>
      <c r="M79" s="154">
        <f>SUM(M80:M93)</f>
        <v>0</v>
      </c>
      <c r="N79" s="154"/>
      <c r="O79" s="154">
        <f>SUM(O80:O93)</f>
        <v>0.12000000000000001</v>
      </c>
      <c r="P79" s="154"/>
      <c r="Q79" s="154">
        <f>SUM(Q80:Q93)</f>
        <v>0</v>
      </c>
      <c r="R79" s="154"/>
      <c r="S79" s="154"/>
      <c r="T79" s="154"/>
      <c r="U79" s="154"/>
      <c r="V79" s="154">
        <f>SUM(V80:V93)</f>
        <v>16.65</v>
      </c>
      <c r="W79" s="154"/>
      <c r="X79" s="154"/>
      <c r="AG79" t="s">
        <v>100</v>
      </c>
    </row>
    <row r="80" spans="1:60" ht="12.75" outlineLevel="1">
      <c r="A80" s="161">
        <v>42</v>
      </c>
      <c r="B80" s="162" t="s">
        <v>225</v>
      </c>
      <c r="C80" s="174" t="s">
        <v>226</v>
      </c>
      <c r="D80" s="163" t="s">
        <v>123</v>
      </c>
      <c r="E80" s="164">
        <v>90</v>
      </c>
      <c r="F80" s="165"/>
      <c r="G80" s="166"/>
      <c r="H80" s="151">
        <v>3.04</v>
      </c>
      <c r="I80" s="151">
        <f>ROUND(E80*H80,2)</f>
        <v>273.6</v>
      </c>
      <c r="J80" s="151">
        <v>31.76</v>
      </c>
      <c r="K80" s="151">
        <f>ROUND(E80*J80,2)</f>
        <v>2858.4</v>
      </c>
      <c r="L80" s="151">
        <v>21</v>
      </c>
      <c r="M80" s="151">
        <f>G80*(1+L80/100)</f>
        <v>0</v>
      </c>
      <c r="N80" s="151">
        <v>0.00018</v>
      </c>
      <c r="O80" s="151">
        <f>ROUND(E80*N80,2)</f>
        <v>0.02</v>
      </c>
      <c r="P80" s="151">
        <v>0</v>
      </c>
      <c r="Q80" s="151">
        <f>ROUND(E80*P80,2)</f>
        <v>0</v>
      </c>
      <c r="R80" s="151"/>
      <c r="S80" s="151" t="s">
        <v>104</v>
      </c>
      <c r="T80" s="151" t="s">
        <v>104</v>
      </c>
      <c r="U80" s="151">
        <v>0.075</v>
      </c>
      <c r="V80" s="151">
        <f>ROUND(E80*U80,2)</f>
        <v>6.75</v>
      </c>
      <c r="W80" s="151"/>
      <c r="X80" s="151" t="s">
        <v>105</v>
      </c>
      <c r="Y80" s="146"/>
      <c r="Z80" s="146"/>
      <c r="AA80" s="146"/>
      <c r="AB80" s="146"/>
      <c r="AC80" s="146"/>
      <c r="AD80" s="146"/>
      <c r="AE80" s="146"/>
      <c r="AF80" s="146"/>
      <c r="AG80" s="146" t="s">
        <v>106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22.5" outlineLevel="1">
      <c r="A81" s="149"/>
      <c r="B81" s="150"/>
      <c r="C81" s="175" t="s">
        <v>227</v>
      </c>
      <c r="D81" s="152"/>
      <c r="E81" s="153">
        <v>90</v>
      </c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46"/>
      <c r="Z81" s="146"/>
      <c r="AA81" s="146"/>
      <c r="AB81" s="146"/>
      <c r="AC81" s="146"/>
      <c r="AD81" s="146"/>
      <c r="AE81" s="146"/>
      <c r="AF81" s="146"/>
      <c r="AG81" s="146" t="s">
        <v>108</v>
      </c>
      <c r="AH81" s="146">
        <v>0</v>
      </c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ht="12.75" outlineLevel="1">
      <c r="A82" s="161">
        <v>43</v>
      </c>
      <c r="B82" s="162" t="s">
        <v>228</v>
      </c>
      <c r="C82" s="174" t="s">
        <v>229</v>
      </c>
      <c r="D82" s="163" t="s">
        <v>170</v>
      </c>
      <c r="E82" s="164">
        <v>300</v>
      </c>
      <c r="F82" s="165"/>
      <c r="G82" s="166"/>
      <c r="H82" s="151">
        <v>0</v>
      </c>
      <c r="I82" s="151">
        <f>ROUND(E82*H82,2)</f>
        <v>0</v>
      </c>
      <c r="J82" s="151">
        <v>12.5</v>
      </c>
      <c r="K82" s="151">
        <f>ROUND(E82*J82,2)</f>
        <v>3750</v>
      </c>
      <c r="L82" s="151">
        <v>21</v>
      </c>
      <c r="M82" s="151">
        <f>G82*(1+L82/100)</f>
        <v>0</v>
      </c>
      <c r="N82" s="151">
        <v>0</v>
      </c>
      <c r="O82" s="151">
        <f>ROUND(E82*N82,2)</f>
        <v>0</v>
      </c>
      <c r="P82" s="151">
        <v>0</v>
      </c>
      <c r="Q82" s="151">
        <f>ROUND(E82*P82,2)</f>
        <v>0</v>
      </c>
      <c r="R82" s="151"/>
      <c r="S82" s="151" t="s">
        <v>104</v>
      </c>
      <c r="T82" s="151" t="s">
        <v>104</v>
      </c>
      <c r="U82" s="151">
        <v>0.033</v>
      </c>
      <c r="V82" s="151">
        <f>ROUND(E82*U82,2)</f>
        <v>9.9</v>
      </c>
      <c r="W82" s="151"/>
      <c r="X82" s="151" t="s">
        <v>105</v>
      </c>
      <c r="Y82" s="146"/>
      <c r="Z82" s="146"/>
      <c r="AA82" s="146"/>
      <c r="AB82" s="146"/>
      <c r="AC82" s="146"/>
      <c r="AD82" s="146"/>
      <c r="AE82" s="146"/>
      <c r="AF82" s="146"/>
      <c r="AG82" s="146" t="s">
        <v>106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ht="12.75" outlineLevel="1">
      <c r="A83" s="149"/>
      <c r="B83" s="150"/>
      <c r="C83" s="175" t="s">
        <v>230</v>
      </c>
      <c r="D83" s="152"/>
      <c r="E83" s="153">
        <v>300</v>
      </c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46"/>
      <c r="Z83" s="146"/>
      <c r="AA83" s="146"/>
      <c r="AB83" s="146"/>
      <c r="AC83" s="146"/>
      <c r="AD83" s="146"/>
      <c r="AE83" s="146"/>
      <c r="AF83" s="146"/>
      <c r="AG83" s="146" t="s">
        <v>108</v>
      </c>
      <c r="AH83" s="146">
        <v>0</v>
      </c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ht="12.75" outlineLevel="1">
      <c r="A84" s="167">
        <v>44</v>
      </c>
      <c r="B84" s="168" t="s">
        <v>231</v>
      </c>
      <c r="C84" s="176" t="s">
        <v>232</v>
      </c>
      <c r="D84" s="169" t="s">
        <v>233</v>
      </c>
      <c r="E84" s="170">
        <v>1</v>
      </c>
      <c r="F84" s="171"/>
      <c r="G84" s="172"/>
      <c r="H84" s="151">
        <v>0</v>
      </c>
      <c r="I84" s="151">
        <f>ROUND(E84*H84,2)</f>
        <v>0</v>
      </c>
      <c r="J84" s="151">
        <v>8350</v>
      </c>
      <c r="K84" s="151">
        <f>ROUND(E84*J84,2)</f>
        <v>8350</v>
      </c>
      <c r="L84" s="151">
        <v>21</v>
      </c>
      <c r="M84" s="151">
        <f>G84*(1+L84/100)</f>
        <v>0</v>
      </c>
      <c r="N84" s="151">
        <v>0</v>
      </c>
      <c r="O84" s="151">
        <f>ROUND(E84*N84,2)</f>
        <v>0</v>
      </c>
      <c r="P84" s="151">
        <v>0</v>
      </c>
      <c r="Q84" s="151">
        <f>ROUND(E84*P84,2)</f>
        <v>0</v>
      </c>
      <c r="R84" s="151"/>
      <c r="S84" s="151" t="s">
        <v>132</v>
      </c>
      <c r="T84" s="151" t="s">
        <v>133</v>
      </c>
      <c r="U84" s="151">
        <v>0</v>
      </c>
      <c r="V84" s="151">
        <f>ROUND(E84*U84,2)</f>
        <v>0</v>
      </c>
      <c r="W84" s="151"/>
      <c r="X84" s="151" t="s">
        <v>105</v>
      </c>
      <c r="Y84" s="146"/>
      <c r="Z84" s="146"/>
      <c r="AA84" s="146"/>
      <c r="AB84" s="146"/>
      <c r="AC84" s="146"/>
      <c r="AD84" s="146"/>
      <c r="AE84" s="146"/>
      <c r="AF84" s="146"/>
      <c r="AG84" s="146" t="s">
        <v>106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ht="12.75" outlineLevel="1">
      <c r="A85" s="161">
        <v>45</v>
      </c>
      <c r="B85" s="162" t="s">
        <v>234</v>
      </c>
      <c r="C85" s="174" t="s">
        <v>235</v>
      </c>
      <c r="D85" s="163" t="s">
        <v>170</v>
      </c>
      <c r="E85" s="164">
        <v>303</v>
      </c>
      <c r="F85" s="165"/>
      <c r="G85" s="166"/>
      <c r="H85" s="151">
        <v>42.2</v>
      </c>
      <c r="I85" s="151">
        <f>ROUND(E85*H85,2)</f>
        <v>12786.6</v>
      </c>
      <c r="J85" s="151">
        <v>0</v>
      </c>
      <c r="K85" s="151">
        <f>ROUND(E85*J85,2)</f>
        <v>0</v>
      </c>
      <c r="L85" s="151">
        <v>21</v>
      </c>
      <c r="M85" s="151">
        <f>G85*(1+L85/100)</f>
        <v>0</v>
      </c>
      <c r="N85" s="151">
        <v>0.00022</v>
      </c>
      <c r="O85" s="151">
        <f>ROUND(E85*N85,2)</f>
        <v>0.07</v>
      </c>
      <c r="P85" s="151">
        <v>0</v>
      </c>
      <c r="Q85" s="151">
        <f>ROUND(E85*P85,2)</f>
        <v>0</v>
      </c>
      <c r="R85" s="151" t="s">
        <v>138</v>
      </c>
      <c r="S85" s="151" t="s">
        <v>104</v>
      </c>
      <c r="T85" s="151" t="s">
        <v>104</v>
      </c>
      <c r="U85" s="151">
        <v>0</v>
      </c>
      <c r="V85" s="151">
        <f>ROUND(E85*U85,2)</f>
        <v>0</v>
      </c>
      <c r="W85" s="151"/>
      <c r="X85" s="151" t="s">
        <v>139</v>
      </c>
      <c r="Y85" s="146"/>
      <c r="Z85" s="146"/>
      <c r="AA85" s="146"/>
      <c r="AB85" s="146"/>
      <c r="AC85" s="146"/>
      <c r="AD85" s="146"/>
      <c r="AE85" s="146"/>
      <c r="AF85" s="146"/>
      <c r="AG85" s="146" t="s">
        <v>140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ht="12.75" outlineLevel="1">
      <c r="A86" s="149"/>
      <c r="B86" s="150"/>
      <c r="C86" s="175" t="s">
        <v>236</v>
      </c>
      <c r="D86" s="152"/>
      <c r="E86" s="153">
        <v>303</v>
      </c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46"/>
      <c r="Z86" s="146"/>
      <c r="AA86" s="146"/>
      <c r="AB86" s="146"/>
      <c r="AC86" s="146"/>
      <c r="AD86" s="146"/>
      <c r="AE86" s="146"/>
      <c r="AF86" s="146"/>
      <c r="AG86" s="146" t="s">
        <v>108</v>
      </c>
      <c r="AH86" s="146">
        <v>0</v>
      </c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12.75" outlineLevel="1">
      <c r="A87" s="161">
        <v>46</v>
      </c>
      <c r="B87" s="162" t="s">
        <v>237</v>
      </c>
      <c r="C87" s="174" t="s">
        <v>238</v>
      </c>
      <c r="D87" s="163" t="s">
        <v>191</v>
      </c>
      <c r="E87" s="164">
        <v>20</v>
      </c>
      <c r="F87" s="165"/>
      <c r="G87" s="166"/>
      <c r="H87" s="151">
        <v>34.3</v>
      </c>
      <c r="I87" s="151">
        <f>ROUND(E87*H87,2)</f>
        <v>686</v>
      </c>
      <c r="J87" s="151">
        <v>0</v>
      </c>
      <c r="K87" s="151">
        <f>ROUND(E87*J87,2)</f>
        <v>0</v>
      </c>
      <c r="L87" s="151">
        <v>21</v>
      </c>
      <c r="M87" s="151">
        <f>G87*(1+L87/100)</f>
        <v>0</v>
      </c>
      <c r="N87" s="151">
        <v>0</v>
      </c>
      <c r="O87" s="151">
        <f>ROUND(E87*N87,2)</f>
        <v>0</v>
      </c>
      <c r="P87" s="151">
        <v>0</v>
      </c>
      <c r="Q87" s="151">
        <f>ROUND(E87*P87,2)</f>
        <v>0</v>
      </c>
      <c r="R87" s="151" t="s">
        <v>138</v>
      </c>
      <c r="S87" s="151" t="s">
        <v>104</v>
      </c>
      <c r="T87" s="151" t="s">
        <v>174</v>
      </c>
      <c r="U87" s="151">
        <v>0</v>
      </c>
      <c r="V87" s="151">
        <f>ROUND(E87*U87,2)</f>
        <v>0</v>
      </c>
      <c r="W87" s="151"/>
      <c r="X87" s="151" t="s">
        <v>139</v>
      </c>
      <c r="Y87" s="146"/>
      <c r="Z87" s="146"/>
      <c r="AA87" s="146"/>
      <c r="AB87" s="146"/>
      <c r="AC87" s="146"/>
      <c r="AD87" s="146"/>
      <c r="AE87" s="146"/>
      <c r="AF87" s="146"/>
      <c r="AG87" s="146" t="s">
        <v>140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12.75" outlineLevel="1">
      <c r="A88" s="149"/>
      <c r="B88" s="150"/>
      <c r="C88" s="175" t="s">
        <v>239</v>
      </c>
      <c r="D88" s="152"/>
      <c r="E88" s="153">
        <v>20</v>
      </c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46"/>
      <c r="Z88" s="146"/>
      <c r="AA88" s="146"/>
      <c r="AB88" s="146"/>
      <c r="AC88" s="146"/>
      <c r="AD88" s="146"/>
      <c r="AE88" s="146"/>
      <c r="AF88" s="146"/>
      <c r="AG88" s="146" t="s">
        <v>108</v>
      </c>
      <c r="AH88" s="146">
        <v>0</v>
      </c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12.75" outlineLevel="1">
      <c r="A89" s="161">
        <v>47</v>
      </c>
      <c r="B89" s="162" t="s">
        <v>240</v>
      </c>
      <c r="C89" s="174" t="s">
        <v>241</v>
      </c>
      <c r="D89" s="163" t="s">
        <v>191</v>
      </c>
      <c r="E89" s="164">
        <v>20</v>
      </c>
      <c r="F89" s="165"/>
      <c r="G89" s="166"/>
      <c r="H89" s="151">
        <v>139</v>
      </c>
      <c r="I89" s="151">
        <f>ROUND(E89*H89,2)</f>
        <v>2780</v>
      </c>
      <c r="J89" s="151">
        <v>0</v>
      </c>
      <c r="K89" s="151">
        <f>ROUND(E89*J89,2)</f>
        <v>0</v>
      </c>
      <c r="L89" s="151">
        <v>21</v>
      </c>
      <c r="M89" s="151">
        <f>G89*(1+L89/100)</f>
        <v>0</v>
      </c>
      <c r="N89" s="151">
        <v>0</v>
      </c>
      <c r="O89" s="151">
        <f>ROUND(E89*N89,2)</f>
        <v>0</v>
      </c>
      <c r="P89" s="151">
        <v>0</v>
      </c>
      <c r="Q89" s="151">
        <f>ROUND(E89*P89,2)</f>
        <v>0</v>
      </c>
      <c r="R89" s="151" t="s">
        <v>138</v>
      </c>
      <c r="S89" s="151" t="s">
        <v>104</v>
      </c>
      <c r="T89" s="151" t="s">
        <v>174</v>
      </c>
      <c r="U89" s="151">
        <v>0</v>
      </c>
      <c r="V89" s="151">
        <f>ROUND(E89*U89,2)</f>
        <v>0</v>
      </c>
      <c r="W89" s="151"/>
      <c r="X89" s="151" t="s">
        <v>139</v>
      </c>
      <c r="Y89" s="146"/>
      <c r="Z89" s="146"/>
      <c r="AA89" s="146"/>
      <c r="AB89" s="146"/>
      <c r="AC89" s="146"/>
      <c r="AD89" s="146"/>
      <c r="AE89" s="146"/>
      <c r="AF89" s="146"/>
      <c r="AG89" s="146" t="s">
        <v>140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ht="12.75" outlineLevel="1">
      <c r="A90" s="149"/>
      <c r="B90" s="150"/>
      <c r="C90" s="175" t="s">
        <v>239</v>
      </c>
      <c r="D90" s="152"/>
      <c r="E90" s="153">
        <v>20</v>
      </c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46"/>
      <c r="Z90" s="146"/>
      <c r="AA90" s="146"/>
      <c r="AB90" s="146"/>
      <c r="AC90" s="146"/>
      <c r="AD90" s="146"/>
      <c r="AE90" s="146"/>
      <c r="AF90" s="146"/>
      <c r="AG90" s="146" t="s">
        <v>108</v>
      </c>
      <c r="AH90" s="146">
        <v>0</v>
      </c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12.75" outlineLevel="1">
      <c r="A91" s="167">
        <v>48</v>
      </c>
      <c r="B91" s="168" t="s">
        <v>242</v>
      </c>
      <c r="C91" s="176" t="s">
        <v>243</v>
      </c>
      <c r="D91" s="169" t="s">
        <v>191</v>
      </c>
      <c r="E91" s="170">
        <v>10</v>
      </c>
      <c r="F91" s="171"/>
      <c r="G91" s="172"/>
      <c r="H91" s="151">
        <v>49.9</v>
      </c>
      <c r="I91" s="151">
        <f>ROUND(E91*H91,2)</f>
        <v>499</v>
      </c>
      <c r="J91" s="151">
        <v>0</v>
      </c>
      <c r="K91" s="151">
        <f>ROUND(E91*J91,2)</f>
        <v>0</v>
      </c>
      <c r="L91" s="151">
        <v>21</v>
      </c>
      <c r="M91" s="151">
        <f>G91*(1+L91/100)</f>
        <v>0</v>
      </c>
      <c r="N91" s="151">
        <v>0</v>
      </c>
      <c r="O91" s="151">
        <f>ROUND(E91*N91,2)</f>
        <v>0</v>
      </c>
      <c r="P91" s="151">
        <v>0</v>
      </c>
      <c r="Q91" s="151">
        <f>ROUND(E91*P91,2)</f>
        <v>0</v>
      </c>
      <c r="R91" s="151" t="s">
        <v>138</v>
      </c>
      <c r="S91" s="151" t="s">
        <v>104</v>
      </c>
      <c r="T91" s="151" t="s">
        <v>174</v>
      </c>
      <c r="U91" s="151">
        <v>0</v>
      </c>
      <c r="V91" s="151">
        <f>ROUND(E91*U91,2)</f>
        <v>0</v>
      </c>
      <c r="W91" s="151"/>
      <c r="X91" s="151" t="s">
        <v>139</v>
      </c>
      <c r="Y91" s="146"/>
      <c r="Z91" s="146"/>
      <c r="AA91" s="146"/>
      <c r="AB91" s="146"/>
      <c r="AC91" s="146"/>
      <c r="AD91" s="146"/>
      <c r="AE91" s="146"/>
      <c r="AF91" s="146"/>
      <c r="AG91" s="146" t="s">
        <v>140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ht="12.75" outlineLevel="1">
      <c r="A92" s="161">
        <v>49</v>
      </c>
      <c r="B92" s="162" t="s">
        <v>244</v>
      </c>
      <c r="C92" s="174" t="s">
        <v>245</v>
      </c>
      <c r="D92" s="163" t="s">
        <v>123</v>
      </c>
      <c r="E92" s="164">
        <v>103.5</v>
      </c>
      <c r="F92" s="165"/>
      <c r="G92" s="166"/>
      <c r="H92" s="151">
        <v>11.1</v>
      </c>
      <c r="I92" s="151">
        <f>ROUND(E92*H92,2)</f>
        <v>1148.85</v>
      </c>
      <c r="J92" s="151">
        <v>0</v>
      </c>
      <c r="K92" s="151">
        <f>ROUND(E92*J92,2)</f>
        <v>0</v>
      </c>
      <c r="L92" s="151">
        <v>21</v>
      </c>
      <c r="M92" s="151">
        <f>G92*(1+L92/100)</f>
        <v>0</v>
      </c>
      <c r="N92" s="151">
        <v>0.0003</v>
      </c>
      <c r="O92" s="151">
        <f>ROUND(E92*N92,2)</f>
        <v>0.03</v>
      </c>
      <c r="P92" s="151">
        <v>0</v>
      </c>
      <c r="Q92" s="151">
        <f>ROUND(E92*P92,2)</f>
        <v>0</v>
      </c>
      <c r="R92" s="151" t="s">
        <v>138</v>
      </c>
      <c r="S92" s="151" t="s">
        <v>104</v>
      </c>
      <c r="T92" s="151" t="s">
        <v>174</v>
      </c>
      <c r="U92" s="151">
        <v>0</v>
      </c>
      <c r="V92" s="151">
        <f>ROUND(E92*U92,2)</f>
        <v>0</v>
      </c>
      <c r="W92" s="151"/>
      <c r="X92" s="151" t="s">
        <v>139</v>
      </c>
      <c r="Y92" s="146"/>
      <c r="Z92" s="146"/>
      <c r="AA92" s="146"/>
      <c r="AB92" s="146"/>
      <c r="AC92" s="146"/>
      <c r="AD92" s="146"/>
      <c r="AE92" s="146"/>
      <c r="AF92" s="146"/>
      <c r="AG92" s="146" t="s">
        <v>140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12.75" outlineLevel="1">
      <c r="A93" s="149"/>
      <c r="B93" s="150"/>
      <c r="C93" s="175" t="s">
        <v>246</v>
      </c>
      <c r="D93" s="152"/>
      <c r="E93" s="153">
        <v>103.5</v>
      </c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46"/>
      <c r="Z93" s="146"/>
      <c r="AA93" s="146"/>
      <c r="AB93" s="146"/>
      <c r="AC93" s="146"/>
      <c r="AD93" s="146"/>
      <c r="AE93" s="146"/>
      <c r="AF93" s="146"/>
      <c r="AG93" s="146" t="s">
        <v>108</v>
      </c>
      <c r="AH93" s="146">
        <v>0</v>
      </c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33" ht="12.75">
      <c r="A94" s="155" t="s">
        <v>99</v>
      </c>
      <c r="B94" s="156" t="s">
        <v>66</v>
      </c>
      <c r="C94" s="173" t="s">
        <v>67</v>
      </c>
      <c r="D94" s="157"/>
      <c r="E94" s="158"/>
      <c r="F94" s="159"/>
      <c r="G94" s="160"/>
      <c r="H94" s="154"/>
      <c r="I94" s="154">
        <f>SUM(I95:I97)</f>
        <v>25919.04</v>
      </c>
      <c r="J94" s="154"/>
      <c r="K94" s="154">
        <f>SUM(K95:K97)</f>
        <v>9876.96</v>
      </c>
      <c r="L94" s="154"/>
      <c r="M94" s="154">
        <f>SUM(M95:M97)</f>
        <v>0</v>
      </c>
      <c r="N94" s="154"/>
      <c r="O94" s="154">
        <f>SUM(O95:O97)</f>
        <v>18.96</v>
      </c>
      <c r="P94" s="154"/>
      <c r="Q94" s="154">
        <f>SUM(Q95:Q97)</f>
        <v>0</v>
      </c>
      <c r="R94" s="154"/>
      <c r="S94" s="154"/>
      <c r="T94" s="154"/>
      <c r="U94" s="154"/>
      <c r="V94" s="154">
        <f>SUM(V95:V97)</f>
        <v>21.28</v>
      </c>
      <c r="W94" s="154"/>
      <c r="X94" s="154"/>
      <c r="AG94" t="s">
        <v>100</v>
      </c>
    </row>
    <row r="95" spans="1:60" ht="22.5" outlineLevel="1">
      <c r="A95" s="161">
        <v>50</v>
      </c>
      <c r="B95" s="162" t="s">
        <v>247</v>
      </c>
      <c r="C95" s="174" t="s">
        <v>248</v>
      </c>
      <c r="D95" s="163" t="s">
        <v>170</v>
      </c>
      <c r="E95" s="164">
        <v>152</v>
      </c>
      <c r="F95" s="165"/>
      <c r="G95" s="166"/>
      <c r="H95" s="151">
        <v>170.52</v>
      </c>
      <c r="I95" s="151">
        <f>ROUND(E95*H95,2)</f>
        <v>25919.04</v>
      </c>
      <c r="J95" s="151">
        <v>64.98</v>
      </c>
      <c r="K95" s="151">
        <f>ROUND(E95*J95,2)</f>
        <v>9876.96</v>
      </c>
      <c r="L95" s="151">
        <v>21</v>
      </c>
      <c r="M95" s="151">
        <f>G95*(1+L95/100)</f>
        <v>0</v>
      </c>
      <c r="N95" s="151">
        <v>0.12472</v>
      </c>
      <c r="O95" s="151">
        <f>ROUND(E95*N95,2)</f>
        <v>18.96</v>
      </c>
      <c r="P95" s="151">
        <v>0</v>
      </c>
      <c r="Q95" s="151">
        <f>ROUND(E95*P95,2)</f>
        <v>0</v>
      </c>
      <c r="R95" s="151"/>
      <c r="S95" s="151" t="s">
        <v>104</v>
      </c>
      <c r="T95" s="151" t="s">
        <v>104</v>
      </c>
      <c r="U95" s="151">
        <v>0.14</v>
      </c>
      <c r="V95" s="151">
        <f>ROUND(E95*U95,2)</f>
        <v>21.28</v>
      </c>
      <c r="W95" s="151"/>
      <c r="X95" s="151" t="s">
        <v>105</v>
      </c>
      <c r="Y95" s="146"/>
      <c r="Z95" s="146"/>
      <c r="AA95" s="146"/>
      <c r="AB95" s="146"/>
      <c r="AC95" s="146"/>
      <c r="AD95" s="146"/>
      <c r="AE95" s="146"/>
      <c r="AF95" s="146"/>
      <c r="AG95" s="146" t="s">
        <v>106</v>
      </c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ht="12.75" outlineLevel="1">
      <c r="A96" s="149"/>
      <c r="B96" s="150"/>
      <c r="C96" s="175" t="s">
        <v>249</v>
      </c>
      <c r="D96" s="152"/>
      <c r="E96" s="153">
        <v>120</v>
      </c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46"/>
      <c r="Z96" s="146"/>
      <c r="AA96" s="146"/>
      <c r="AB96" s="146"/>
      <c r="AC96" s="146"/>
      <c r="AD96" s="146"/>
      <c r="AE96" s="146"/>
      <c r="AF96" s="146"/>
      <c r="AG96" s="146" t="s">
        <v>108</v>
      </c>
      <c r="AH96" s="146">
        <v>0</v>
      </c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ht="12.75" outlineLevel="1">
      <c r="A97" s="149"/>
      <c r="B97" s="150"/>
      <c r="C97" s="175" t="s">
        <v>250</v>
      </c>
      <c r="D97" s="152"/>
      <c r="E97" s="153">
        <v>32</v>
      </c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46"/>
      <c r="Z97" s="146"/>
      <c r="AA97" s="146"/>
      <c r="AB97" s="146"/>
      <c r="AC97" s="146"/>
      <c r="AD97" s="146"/>
      <c r="AE97" s="146"/>
      <c r="AF97" s="146"/>
      <c r="AG97" s="146" t="s">
        <v>108</v>
      </c>
      <c r="AH97" s="146">
        <v>0</v>
      </c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33" ht="12.75">
      <c r="A98" s="155" t="s">
        <v>99</v>
      </c>
      <c r="B98" s="156" t="s">
        <v>68</v>
      </c>
      <c r="C98" s="173" t="s">
        <v>69</v>
      </c>
      <c r="D98" s="157"/>
      <c r="E98" s="158"/>
      <c r="F98" s="159"/>
      <c r="G98" s="160">
        <f>SUMIF(AG99:AG99,"&lt;&gt;NOR",G99:G99)</f>
        <v>0</v>
      </c>
      <c r="H98" s="154"/>
      <c r="I98" s="154">
        <f>SUM(I99:I99)</f>
        <v>0</v>
      </c>
      <c r="J98" s="154"/>
      <c r="K98" s="154">
        <f>SUM(K99:K99)</f>
        <v>124144.76</v>
      </c>
      <c r="L98" s="154"/>
      <c r="M98" s="154">
        <f>SUM(M99:M99)</f>
        <v>0</v>
      </c>
      <c r="N98" s="154"/>
      <c r="O98" s="154">
        <f>SUM(O99:O99)</f>
        <v>0</v>
      </c>
      <c r="P98" s="154"/>
      <c r="Q98" s="154">
        <f>SUM(Q99:Q99)</f>
        <v>0</v>
      </c>
      <c r="R98" s="154"/>
      <c r="S98" s="154"/>
      <c r="T98" s="154"/>
      <c r="U98" s="154"/>
      <c r="V98" s="154">
        <f>SUM(V99:V99)</f>
        <v>219.58</v>
      </c>
      <c r="W98" s="154"/>
      <c r="X98" s="154"/>
      <c r="AG98" t="s">
        <v>100</v>
      </c>
    </row>
    <row r="99" spans="1:60" ht="12.75" outlineLevel="1">
      <c r="A99" s="167">
        <v>51</v>
      </c>
      <c r="B99" s="168" t="s">
        <v>251</v>
      </c>
      <c r="C99" s="176" t="s">
        <v>252</v>
      </c>
      <c r="D99" s="169" t="s">
        <v>144</v>
      </c>
      <c r="E99" s="170">
        <v>563.01478</v>
      </c>
      <c r="F99" s="171"/>
      <c r="G99" s="172"/>
      <c r="H99" s="151">
        <v>0</v>
      </c>
      <c r="I99" s="151">
        <f>ROUND(E99*H99,2)</f>
        <v>0</v>
      </c>
      <c r="J99" s="151">
        <v>220.5</v>
      </c>
      <c r="K99" s="151">
        <f>ROUND(E99*J99,2)</f>
        <v>124144.76</v>
      </c>
      <c r="L99" s="151">
        <v>21</v>
      </c>
      <c r="M99" s="151">
        <f>G99*(1+L99/100)</f>
        <v>0</v>
      </c>
      <c r="N99" s="151">
        <v>0</v>
      </c>
      <c r="O99" s="151">
        <f>ROUND(E99*N99,2)</f>
        <v>0</v>
      </c>
      <c r="P99" s="151">
        <v>0</v>
      </c>
      <c r="Q99" s="151">
        <f>ROUND(E99*P99,2)</f>
        <v>0</v>
      </c>
      <c r="R99" s="151"/>
      <c r="S99" s="151" t="s">
        <v>104</v>
      </c>
      <c r="T99" s="151" t="s">
        <v>104</v>
      </c>
      <c r="U99" s="151">
        <v>0.39</v>
      </c>
      <c r="V99" s="151">
        <f>ROUND(E99*U99,2)</f>
        <v>219.58</v>
      </c>
      <c r="W99" s="151"/>
      <c r="X99" s="151" t="s">
        <v>253</v>
      </c>
      <c r="Y99" s="146"/>
      <c r="Z99" s="146"/>
      <c r="AA99" s="146"/>
      <c r="AB99" s="146"/>
      <c r="AC99" s="146"/>
      <c r="AD99" s="146"/>
      <c r="AE99" s="146"/>
      <c r="AF99" s="146"/>
      <c r="AG99" s="146" t="s">
        <v>254</v>
      </c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33" ht="12.75">
      <c r="A100" s="155" t="s">
        <v>99</v>
      </c>
      <c r="B100" s="156" t="s">
        <v>70</v>
      </c>
      <c r="C100" s="173" t="s">
        <v>71</v>
      </c>
      <c r="D100" s="157"/>
      <c r="E100" s="158"/>
      <c r="F100" s="159"/>
      <c r="G100" s="160"/>
      <c r="H100" s="154"/>
      <c r="I100" s="154">
        <f>SUM(I101:I101)</f>
        <v>0</v>
      </c>
      <c r="J100" s="154"/>
      <c r="K100" s="154">
        <f>SUM(K101:K101)</f>
        <v>450000</v>
      </c>
      <c r="L100" s="154"/>
      <c r="M100" s="154">
        <f>SUM(M101:M101)</f>
        <v>0</v>
      </c>
      <c r="N100" s="154"/>
      <c r="O100" s="154">
        <f>SUM(O101:O101)</f>
        <v>0</v>
      </c>
      <c r="P100" s="154"/>
      <c r="Q100" s="154">
        <f>SUM(Q101:Q101)</f>
        <v>0</v>
      </c>
      <c r="R100" s="154"/>
      <c r="S100" s="154"/>
      <c r="T100" s="154"/>
      <c r="U100" s="154"/>
      <c r="V100" s="154">
        <f>SUM(V101:V101)</f>
        <v>0</v>
      </c>
      <c r="W100" s="154"/>
      <c r="X100" s="154"/>
      <c r="AG100" t="s">
        <v>100</v>
      </c>
    </row>
    <row r="101" spans="1:60" ht="22.5" outlineLevel="1">
      <c r="A101" s="167">
        <v>52</v>
      </c>
      <c r="B101" s="168" t="s">
        <v>255</v>
      </c>
      <c r="C101" s="176" t="s">
        <v>256</v>
      </c>
      <c r="D101" s="169" t="s">
        <v>257</v>
      </c>
      <c r="E101" s="170">
        <v>1</v>
      </c>
      <c r="F101" s="171"/>
      <c r="G101" s="172"/>
      <c r="H101" s="151">
        <v>0</v>
      </c>
      <c r="I101" s="151">
        <f>ROUND(E101*H101,2)</f>
        <v>0</v>
      </c>
      <c r="J101" s="151">
        <v>450000</v>
      </c>
      <c r="K101" s="151">
        <f>ROUND(E101*J101,2)</f>
        <v>450000</v>
      </c>
      <c r="L101" s="151">
        <v>21</v>
      </c>
      <c r="M101" s="151">
        <f>G101*(1+L101/100)</f>
        <v>0</v>
      </c>
      <c r="N101" s="151">
        <v>0</v>
      </c>
      <c r="O101" s="151">
        <f>ROUND(E101*N101,2)</f>
        <v>0</v>
      </c>
      <c r="P101" s="151">
        <v>0</v>
      </c>
      <c r="Q101" s="151">
        <f>ROUND(E101*P101,2)</f>
        <v>0</v>
      </c>
      <c r="R101" s="151"/>
      <c r="S101" s="151" t="s">
        <v>132</v>
      </c>
      <c r="T101" s="151" t="s">
        <v>133</v>
      </c>
      <c r="U101" s="151">
        <v>0</v>
      </c>
      <c r="V101" s="151">
        <f>ROUND(E101*U101,2)</f>
        <v>0</v>
      </c>
      <c r="W101" s="151"/>
      <c r="X101" s="151" t="s">
        <v>105</v>
      </c>
      <c r="Y101" s="146"/>
      <c r="Z101" s="146"/>
      <c r="AA101" s="146"/>
      <c r="AB101" s="146"/>
      <c r="AC101" s="146"/>
      <c r="AD101" s="146"/>
      <c r="AE101" s="146"/>
      <c r="AF101" s="146"/>
      <c r="AG101" s="146" t="s">
        <v>106</v>
      </c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33" ht="12.75">
      <c r="A102" s="155" t="s">
        <v>99</v>
      </c>
      <c r="B102" s="156" t="s">
        <v>73</v>
      </c>
      <c r="C102" s="173" t="s">
        <v>30</v>
      </c>
      <c r="D102" s="157"/>
      <c r="E102" s="158"/>
      <c r="F102" s="159"/>
      <c r="G102" s="160"/>
      <c r="H102" s="154"/>
      <c r="I102" s="154">
        <f>SUM(I103:I106)</f>
        <v>0</v>
      </c>
      <c r="J102" s="154"/>
      <c r="K102" s="154">
        <f>SUM(K103:K106)</f>
        <v>91540</v>
      </c>
      <c r="L102" s="154"/>
      <c r="M102" s="154">
        <f>SUM(M103:M106)</f>
        <v>0</v>
      </c>
      <c r="N102" s="154"/>
      <c r="O102" s="154">
        <f>SUM(O103:O106)</f>
        <v>0</v>
      </c>
      <c r="P102" s="154"/>
      <c r="Q102" s="154">
        <f>SUM(Q103:Q106)</f>
        <v>0</v>
      </c>
      <c r="R102" s="154"/>
      <c r="S102" s="154"/>
      <c r="T102" s="154"/>
      <c r="U102" s="154"/>
      <c r="V102" s="154">
        <f>SUM(V103:V106)</f>
        <v>0</v>
      </c>
      <c r="W102" s="154"/>
      <c r="X102" s="154"/>
      <c r="AG102" t="s">
        <v>100</v>
      </c>
    </row>
    <row r="103" spans="1:60" ht="22.5" outlineLevel="1">
      <c r="A103" s="167">
        <v>53</v>
      </c>
      <c r="B103" s="168" t="s">
        <v>258</v>
      </c>
      <c r="C103" s="176" t="s">
        <v>259</v>
      </c>
      <c r="D103" s="169" t="s">
        <v>260</v>
      </c>
      <c r="E103" s="170">
        <v>1</v>
      </c>
      <c r="F103" s="171"/>
      <c r="G103" s="172"/>
      <c r="H103" s="151">
        <v>0</v>
      </c>
      <c r="I103" s="151">
        <f>ROUND(E103*H103,2)</f>
        <v>0</v>
      </c>
      <c r="J103" s="151">
        <v>19760</v>
      </c>
      <c r="K103" s="151">
        <f>ROUND(E103*J103,2)</f>
        <v>19760</v>
      </c>
      <c r="L103" s="151">
        <v>21</v>
      </c>
      <c r="M103" s="151">
        <f>G103*(1+L103/100)</f>
        <v>0</v>
      </c>
      <c r="N103" s="151">
        <v>0</v>
      </c>
      <c r="O103" s="151">
        <f>ROUND(E103*N103,2)</f>
        <v>0</v>
      </c>
      <c r="P103" s="151">
        <v>0</v>
      </c>
      <c r="Q103" s="151">
        <f>ROUND(E103*P103,2)</f>
        <v>0</v>
      </c>
      <c r="R103" s="151"/>
      <c r="S103" s="151" t="s">
        <v>132</v>
      </c>
      <c r="T103" s="151" t="s">
        <v>133</v>
      </c>
      <c r="U103" s="151">
        <v>0</v>
      </c>
      <c r="V103" s="151">
        <f>ROUND(E103*U103,2)</f>
        <v>0</v>
      </c>
      <c r="W103" s="151"/>
      <c r="X103" s="151" t="s">
        <v>105</v>
      </c>
      <c r="Y103" s="146"/>
      <c r="Z103" s="146"/>
      <c r="AA103" s="146"/>
      <c r="AB103" s="146"/>
      <c r="AC103" s="146"/>
      <c r="AD103" s="146"/>
      <c r="AE103" s="146"/>
      <c r="AF103" s="146"/>
      <c r="AG103" s="146" t="s">
        <v>106</v>
      </c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ht="12.75" outlineLevel="1">
      <c r="A104" s="167">
        <v>54</v>
      </c>
      <c r="B104" s="168" t="s">
        <v>261</v>
      </c>
      <c r="C104" s="176" t="s">
        <v>262</v>
      </c>
      <c r="D104" s="169" t="s">
        <v>191</v>
      </c>
      <c r="E104" s="170">
        <v>2</v>
      </c>
      <c r="F104" s="171"/>
      <c r="G104" s="172"/>
      <c r="H104" s="151">
        <v>0</v>
      </c>
      <c r="I104" s="151">
        <f>ROUND(E104*H104,2)</f>
        <v>0</v>
      </c>
      <c r="J104" s="151">
        <v>18840</v>
      </c>
      <c r="K104" s="151">
        <f>ROUND(E104*J104,2)</f>
        <v>37680</v>
      </c>
      <c r="L104" s="151">
        <v>21</v>
      </c>
      <c r="M104" s="151">
        <f>G104*(1+L104/100)</f>
        <v>0</v>
      </c>
      <c r="N104" s="151">
        <v>0</v>
      </c>
      <c r="O104" s="151">
        <f>ROUND(E104*N104,2)</f>
        <v>0</v>
      </c>
      <c r="P104" s="151">
        <v>0</v>
      </c>
      <c r="Q104" s="151">
        <f>ROUND(E104*P104,2)</f>
        <v>0</v>
      </c>
      <c r="R104" s="151"/>
      <c r="S104" s="151" t="s">
        <v>132</v>
      </c>
      <c r="T104" s="151" t="s">
        <v>133</v>
      </c>
      <c r="U104" s="151">
        <v>0</v>
      </c>
      <c r="V104" s="151">
        <f>ROUND(E104*U104,2)</f>
        <v>0</v>
      </c>
      <c r="W104" s="151"/>
      <c r="X104" s="151" t="s">
        <v>105</v>
      </c>
      <c r="Y104" s="146"/>
      <c r="Z104" s="146"/>
      <c r="AA104" s="146"/>
      <c r="AB104" s="146"/>
      <c r="AC104" s="146"/>
      <c r="AD104" s="146"/>
      <c r="AE104" s="146"/>
      <c r="AF104" s="146"/>
      <c r="AG104" s="146" t="s">
        <v>106</v>
      </c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ht="22.5" outlineLevel="1">
      <c r="A105" s="167">
        <v>55</v>
      </c>
      <c r="B105" s="168" t="s">
        <v>263</v>
      </c>
      <c r="C105" s="176" t="s">
        <v>264</v>
      </c>
      <c r="D105" s="169" t="s">
        <v>191</v>
      </c>
      <c r="E105" s="170">
        <v>2</v>
      </c>
      <c r="F105" s="171"/>
      <c r="G105" s="172"/>
      <c r="H105" s="151">
        <v>0</v>
      </c>
      <c r="I105" s="151">
        <f>ROUND(E105*H105,2)</f>
        <v>0</v>
      </c>
      <c r="J105" s="151">
        <v>15900</v>
      </c>
      <c r="K105" s="151">
        <f>ROUND(E105*J105,2)</f>
        <v>31800</v>
      </c>
      <c r="L105" s="151">
        <v>21</v>
      </c>
      <c r="M105" s="151">
        <f>G105*(1+L105/100)</f>
        <v>0</v>
      </c>
      <c r="N105" s="151">
        <v>0</v>
      </c>
      <c r="O105" s="151">
        <f>ROUND(E105*N105,2)</f>
        <v>0</v>
      </c>
      <c r="P105" s="151">
        <v>0</v>
      </c>
      <c r="Q105" s="151">
        <f>ROUND(E105*P105,2)</f>
        <v>0</v>
      </c>
      <c r="R105" s="151"/>
      <c r="S105" s="151" t="s">
        <v>132</v>
      </c>
      <c r="T105" s="151" t="s">
        <v>133</v>
      </c>
      <c r="U105" s="151">
        <v>0</v>
      </c>
      <c r="V105" s="151">
        <f>ROUND(E105*U105,2)</f>
        <v>0</v>
      </c>
      <c r="W105" s="151"/>
      <c r="X105" s="151" t="s">
        <v>105</v>
      </c>
      <c r="Y105" s="146"/>
      <c r="Z105" s="146"/>
      <c r="AA105" s="146"/>
      <c r="AB105" s="146"/>
      <c r="AC105" s="146"/>
      <c r="AD105" s="146"/>
      <c r="AE105" s="146"/>
      <c r="AF105" s="146"/>
      <c r="AG105" s="146" t="s">
        <v>106</v>
      </c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ht="12.75" outlineLevel="1">
      <c r="A106" s="167">
        <v>56</v>
      </c>
      <c r="B106" s="168" t="s">
        <v>265</v>
      </c>
      <c r="C106" s="176" t="s">
        <v>266</v>
      </c>
      <c r="D106" s="169" t="s">
        <v>191</v>
      </c>
      <c r="E106" s="170">
        <v>1</v>
      </c>
      <c r="F106" s="171"/>
      <c r="G106" s="172"/>
      <c r="H106" s="151">
        <v>0</v>
      </c>
      <c r="I106" s="151">
        <f>ROUND(E106*H106,2)</f>
        <v>0</v>
      </c>
      <c r="J106" s="151">
        <v>2300</v>
      </c>
      <c r="K106" s="151">
        <f>ROUND(E106*J106,2)</f>
        <v>2300</v>
      </c>
      <c r="L106" s="151">
        <v>21</v>
      </c>
      <c r="M106" s="151">
        <f>G106*(1+L106/100)</f>
        <v>0</v>
      </c>
      <c r="N106" s="151">
        <v>0</v>
      </c>
      <c r="O106" s="151">
        <f>ROUND(E106*N106,2)</f>
        <v>0</v>
      </c>
      <c r="P106" s="151">
        <v>0</v>
      </c>
      <c r="Q106" s="151">
        <f>ROUND(E106*P106,2)</f>
        <v>0</v>
      </c>
      <c r="R106" s="151"/>
      <c r="S106" s="151" t="s">
        <v>132</v>
      </c>
      <c r="T106" s="151" t="s">
        <v>133</v>
      </c>
      <c r="U106" s="151">
        <v>0</v>
      </c>
      <c r="V106" s="151">
        <f>ROUND(E106*U106,2)</f>
        <v>0</v>
      </c>
      <c r="W106" s="151"/>
      <c r="X106" s="151" t="s">
        <v>105</v>
      </c>
      <c r="Y106" s="146"/>
      <c r="Z106" s="146"/>
      <c r="AA106" s="146"/>
      <c r="AB106" s="146"/>
      <c r="AC106" s="146"/>
      <c r="AD106" s="146"/>
      <c r="AE106" s="146"/>
      <c r="AF106" s="146"/>
      <c r="AG106" s="146" t="s">
        <v>106</v>
      </c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33" ht="12.75">
      <c r="A107" s="155" t="s">
        <v>99</v>
      </c>
      <c r="B107" s="156" t="s">
        <v>72</v>
      </c>
      <c r="C107" s="173" t="s">
        <v>29</v>
      </c>
      <c r="D107" s="157"/>
      <c r="E107" s="158"/>
      <c r="F107" s="159"/>
      <c r="G107" s="160"/>
      <c r="H107" s="154"/>
      <c r="I107" s="154">
        <f>SUM(I108:I111)</f>
        <v>0</v>
      </c>
      <c r="J107" s="154"/>
      <c r="K107" s="154">
        <f>SUM(K108:K111)</f>
        <v>73438.25</v>
      </c>
      <c r="L107" s="154"/>
      <c r="M107" s="154">
        <f>SUM(M108:M111)</f>
        <v>0</v>
      </c>
      <c r="N107" s="154"/>
      <c r="O107" s="154">
        <f>SUM(O108:O111)</f>
        <v>0</v>
      </c>
      <c r="P107" s="154"/>
      <c r="Q107" s="154">
        <f>SUM(Q108:Q111)</f>
        <v>0</v>
      </c>
      <c r="R107" s="154"/>
      <c r="S107" s="154"/>
      <c r="T107" s="154"/>
      <c r="U107" s="154"/>
      <c r="V107" s="154">
        <f>SUM(V108:V111)</f>
        <v>0</v>
      </c>
      <c r="W107" s="154"/>
      <c r="X107" s="154"/>
      <c r="AG107" t="s">
        <v>100</v>
      </c>
    </row>
    <row r="108" spans="1:60" ht="12.75" outlineLevel="1">
      <c r="A108" s="161">
        <v>57</v>
      </c>
      <c r="B108" s="162" t="s">
        <v>267</v>
      </c>
      <c r="C108" s="174" t="s">
        <v>268</v>
      </c>
      <c r="D108" s="163" t="s">
        <v>269</v>
      </c>
      <c r="E108" s="164">
        <v>1</v>
      </c>
      <c r="F108" s="165"/>
      <c r="G108" s="166"/>
      <c r="H108" s="151">
        <v>0</v>
      </c>
      <c r="I108" s="151">
        <f>ROUND(E108*H108,2)</f>
        <v>0</v>
      </c>
      <c r="J108" s="151">
        <v>10000</v>
      </c>
      <c r="K108" s="151">
        <f>ROUND(E108*J108,2)</f>
        <v>10000</v>
      </c>
      <c r="L108" s="151">
        <v>21</v>
      </c>
      <c r="M108" s="151">
        <f>G108*(1+L108/100)</f>
        <v>0</v>
      </c>
      <c r="N108" s="151">
        <v>0</v>
      </c>
      <c r="O108" s="151">
        <f>ROUND(E108*N108,2)</f>
        <v>0</v>
      </c>
      <c r="P108" s="151">
        <v>0</v>
      </c>
      <c r="Q108" s="151">
        <f>ROUND(E108*P108,2)</f>
        <v>0</v>
      </c>
      <c r="R108" s="151"/>
      <c r="S108" s="151" t="s">
        <v>104</v>
      </c>
      <c r="T108" s="151" t="s">
        <v>133</v>
      </c>
      <c r="U108" s="151">
        <v>0</v>
      </c>
      <c r="V108" s="151">
        <f>ROUND(E108*U108,2)</f>
        <v>0</v>
      </c>
      <c r="W108" s="151"/>
      <c r="X108" s="151" t="s">
        <v>270</v>
      </c>
      <c r="Y108" s="146"/>
      <c r="Z108" s="146"/>
      <c r="AA108" s="146"/>
      <c r="AB108" s="146"/>
      <c r="AC108" s="146"/>
      <c r="AD108" s="146"/>
      <c r="AE108" s="146"/>
      <c r="AF108" s="146"/>
      <c r="AG108" s="146" t="s">
        <v>271</v>
      </c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ht="12.75" outlineLevel="1">
      <c r="A109" s="149"/>
      <c r="B109" s="150"/>
      <c r="C109" s="175" t="s">
        <v>272</v>
      </c>
      <c r="D109" s="152"/>
      <c r="E109" s="153">
        <v>1</v>
      </c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46"/>
      <c r="Z109" s="146"/>
      <c r="AA109" s="146"/>
      <c r="AB109" s="146"/>
      <c r="AC109" s="146"/>
      <c r="AD109" s="146"/>
      <c r="AE109" s="146"/>
      <c r="AF109" s="146"/>
      <c r="AG109" s="146" t="s">
        <v>108</v>
      </c>
      <c r="AH109" s="146">
        <v>0</v>
      </c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ht="12.75" outlineLevel="1">
      <c r="A110" s="167">
        <v>58</v>
      </c>
      <c r="B110" s="168" t="s">
        <v>273</v>
      </c>
      <c r="C110" s="176" t="s">
        <v>274</v>
      </c>
      <c r="D110" s="169" t="s">
        <v>269</v>
      </c>
      <c r="E110" s="170">
        <v>1</v>
      </c>
      <c r="F110" s="171"/>
      <c r="G110" s="172"/>
      <c r="H110" s="151">
        <v>0</v>
      </c>
      <c r="I110" s="151">
        <f>ROUND(E110*H110,2)</f>
        <v>0</v>
      </c>
      <c r="J110" s="151">
        <v>38062.95</v>
      </c>
      <c r="K110" s="151">
        <f>ROUND(E110*J110,2)</f>
        <v>38062.95</v>
      </c>
      <c r="L110" s="151">
        <v>21</v>
      </c>
      <c r="M110" s="151">
        <f>G110*(1+L110/100)</f>
        <v>0</v>
      </c>
      <c r="N110" s="151">
        <v>0</v>
      </c>
      <c r="O110" s="151">
        <f>ROUND(E110*N110,2)</f>
        <v>0</v>
      </c>
      <c r="P110" s="151">
        <v>0</v>
      </c>
      <c r="Q110" s="151">
        <f>ROUND(E110*P110,2)</f>
        <v>0</v>
      </c>
      <c r="R110" s="151"/>
      <c r="S110" s="151" t="s">
        <v>104</v>
      </c>
      <c r="T110" s="151" t="s">
        <v>133</v>
      </c>
      <c r="U110" s="151">
        <v>0</v>
      </c>
      <c r="V110" s="151">
        <f>ROUND(E110*U110,2)</f>
        <v>0</v>
      </c>
      <c r="W110" s="151"/>
      <c r="X110" s="151" t="s">
        <v>270</v>
      </c>
      <c r="Y110" s="146"/>
      <c r="Z110" s="146"/>
      <c r="AA110" s="146"/>
      <c r="AB110" s="146"/>
      <c r="AC110" s="146"/>
      <c r="AD110" s="146"/>
      <c r="AE110" s="146"/>
      <c r="AF110" s="146"/>
      <c r="AG110" s="146" t="s">
        <v>275</v>
      </c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ht="12.75" outlineLevel="1">
      <c r="A111" s="161">
        <v>59</v>
      </c>
      <c r="B111" s="162" t="s">
        <v>276</v>
      </c>
      <c r="C111" s="174" t="s">
        <v>277</v>
      </c>
      <c r="D111" s="163" t="s">
        <v>269</v>
      </c>
      <c r="E111" s="164">
        <v>1</v>
      </c>
      <c r="F111" s="165"/>
      <c r="G111" s="166"/>
      <c r="H111" s="151">
        <v>0</v>
      </c>
      <c r="I111" s="151">
        <f>ROUND(E111*H111,2)</f>
        <v>0</v>
      </c>
      <c r="J111" s="151">
        <v>25375.3</v>
      </c>
      <c r="K111" s="151">
        <f>ROUND(E111*J111,2)</f>
        <v>25375.3</v>
      </c>
      <c r="L111" s="151">
        <v>21</v>
      </c>
      <c r="M111" s="151">
        <f>G111*(1+L111/100)</f>
        <v>0</v>
      </c>
      <c r="N111" s="151">
        <v>0</v>
      </c>
      <c r="O111" s="151">
        <f>ROUND(E111*N111,2)</f>
        <v>0</v>
      </c>
      <c r="P111" s="151">
        <v>0</v>
      </c>
      <c r="Q111" s="151">
        <f>ROUND(E111*P111,2)</f>
        <v>0</v>
      </c>
      <c r="R111" s="151"/>
      <c r="S111" s="151" t="s">
        <v>104</v>
      </c>
      <c r="T111" s="151" t="s">
        <v>133</v>
      </c>
      <c r="U111" s="151">
        <v>0</v>
      </c>
      <c r="V111" s="151">
        <f>ROUND(E111*U111,2)</f>
        <v>0</v>
      </c>
      <c r="W111" s="151"/>
      <c r="X111" s="151" t="s">
        <v>270</v>
      </c>
      <c r="Y111" s="146"/>
      <c r="Z111" s="146"/>
      <c r="AA111" s="146"/>
      <c r="AB111" s="146"/>
      <c r="AC111" s="146"/>
      <c r="AD111" s="146"/>
      <c r="AE111" s="146"/>
      <c r="AF111" s="146"/>
      <c r="AG111" s="146" t="s">
        <v>278</v>
      </c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33" ht="12.75">
      <c r="A112" s="3"/>
      <c r="B112" s="4"/>
      <c r="C112" s="177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E112">
        <v>15</v>
      </c>
      <c r="AF112">
        <v>21</v>
      </c>
      <c r="AG112" t="s">
        <v>86</v>
      </c>
    </row>
    <row r="113" spans="3:33" ht="12.75">
      <c r="C113" s="178"/>
      <c r="D113" s="10"/>
      <c r="AG113" t="s">
        <v>279</v>
      </c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 alignWithMargins="0"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Jaroslav Chloupek</cp:lastModifiedBy>
  <cp:lastPrinted>2019-03-19T12:27:02Z</cp:lastPrinted>
  <dcterms:created xsi:type="dcterms:W3CDTF">2009-04-08T07:15:50Z</dcterms:created>
  <dcterms:modified xsi:type="dcterms:W3CDTF">2021-04-19T22:07:55Z</dcterms:modified>
  <cp:category/>
  <cp:version/>
  <cp:contentType/>
  <cp:contentStatus/>
</cp:coreProperties>
</file>