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0 - Nestavební náklady" sheetId="2" r:id="rId2"/>
    <sheet name="SO 001 - Demolice stávají..." sheetId="3" r:id="rId3"/>
    <sheet name="SO 201 - Most" sheetId="4" r:id="rId4"/>
    <sheet name="SO 202 - Dočasné přemostění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 000 - Nestavební náklady'!$C$116:$K$129</definedName>
    <definedName name="_xlnm.Print_Area" localSheetId="1">'SO 000 - Nestavební náklady'!$C$4:$J$76,'SO 000 - Nestavební náklady'!$C$82:$J$98,'SO 000 - Nestavební náklady'!$C$104:$J$129</definedName>
    <definedName name="_xlnm.Print_Titles" localSheetId="1">'SO 000 - Nestavební náklady'!$116:$116</definedName>
    <definedName name="_xlnm._FilterDatabase" localSheetId="2" hidden="1">'SO 001 - Demolice stávají...'!$C$119:$K$148</definedName>
    <definedName name="_xlnm.Print_Area" localSheetId="2">'SO 001 - Demolice stávají...'!$C$4:$J$76,'SO 001 - Demolice stávají...'!$C$82:$J$101,'SO 001 - Demolice stávají...'!$C$107:$J$148</definedName>
    <definedName name="_xlnm.Print_Titles" localSheetId="2">'SO 001 - Demolice stávají...'!$119:$119</definedName>
    <definedName name="_xlnm._FilterDatabase" localSheetId="3" hidden="1">'SO 201 - Most'!$C$126:$K$314</definedName>
    <definedName name="_xlnm.Print_Area" localSheetId="3">'SO 201 - Most'!$C$4:$J$76,'SO 201 - Most'!$C$82:$J$108,'SO 201 - Most'!$C$114:$J$314</definedName>
    <definedName name="_xlnm.Print_Titles" localSheetId="3">'SO 201 - Most'!$126:$126</definedName>
    <definedName name="_xlnm._FilterDatabase" localSheetId="4" hidden="1">'SO 202 - Dočasné přemostění'!$C$122:$K$165</definedName>
    <definedName name="_xlnm.Print_Area" localSheetId="4">'SO 202 - Dočasné přemostění'!$C$4:$J$76,'SO 202 - Dočasné přemostění'!$C$82:$J$104,'SO 202 - Dočasné přemostění'!$C$110:$J$165</definedName>
    <definedName name="_xlnm.Print_Titles" localSheetId="4">'SO 202 - Dočasné přemostění'!$122:$122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4" r="J37"/>
  <c r="J36"/>
  <c i="1" r="AY97"/>
  <c i="4" r="J35"/>
  <c i="1" r="AX97"/>
  <c i="4"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R298"/>
  <c r="P298"/>
  <c r="BI296"/>
  <c r="BH296"/>
  <c r="BG296"/>
  <c r="BF296"/>
  <c r="T296"/>
  <c r="R296"/>
  <c r="P296"/>
  <c r="BI292"/>
  <c r="BH292"/>
  <c r="BG292"/>
  <c r="BF292"/>
  <c r="T292"/>
  <c r="R292"/>
  <c r="P292"/>
  <c r="BI289"/>
  <c r="BH289"/>
  <c r="BG289"/>
  <c r="BF289"/>
  <c r="T289"/>
  <c r="T288"/>
  <c r="R289"/>
  <c r="R288"/>
  <c r="P289"/>
  <c r="P288"/>
  <c r="BI286"/>
  <c r="BH286"/>
  <c r="BG286"/>
  <c r="BF286"/>
  <c r="T286"/>
  <c r="R286"/>
  <c r="P286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2"/>
  <c r="BH272"/>
  <c r="BG272"/>
  <c r="BF272"/>
  <c r="T272"/>
  <c r="T271"/>
  <c r="R272"/>
  <c r="R271"/>
  <c r="P272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1"/>
  <c r="BH251"/>
  <c r="BG251"/>
  <c r="BF251"/>
  <c r="T251"/>
  <c r="R251"/>
  <c r="P251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6"/>
  <c r="BH216"/>
  <c r="BG216"/>
  <c r="BF216"/>
  <c r="T216"/>
  <c r="R216"/>
  <c r="P216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85"/>
  <c i="3" r="J37"/>
  <c r="J36"/>
  <c i="1" r="AY96"/>
  <c i="3" r="J35"/>
  <c i="1" r="AX96"/>
  <c i="3"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0"/>
  <c r="BH130"/>
  <c r="BG130"/>
  <c r="BF130"/>
  <c r="T130"/>
  <c r="R130"/>
  <c r="P130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114"/>
  <c r="E7"/>
  <c r="E85"/>
  <c i="2" r="J37"/>
  <c r="J36"/>
  <c i="1" r="AY95"/>
  <c i="2" r="J35"/>
  <c i="1" r="AX95"/>
  <c i="2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85"/>
  <c i="1" r="L90"/>
  <c r="AM90"/>
  <c r="AM89"/>
  <c r="L89"/>
  <c r="AM87"/>
  <c r="L87"/>
  <c r="L85"/>
  <c r="L84"/>
  <c i="4" r="J233"/>
  <c r="BK286"/>
  <c r="BK183"/>
  <c r="J179"/>
  <c r="J263"/>
  <c r="BK211"/>
  <c r="J146"/>
  <c r="J302"/>
  <c r="J197"/>
  <c r="J244"/>
  <c r="J152"/>
  <c r="BK231"/>
  <c r="J282"/>
  <c r="J192"/>
  <c r="BK242"/>
  <c r="J286"/>
  <c r="J150"/>
  <c i="5" r="BK150"/>
  <c r="BK163"/>
  <c r="J137"/>
  <c r="J163"/>
  <c r="J155"/>
  <c i="2" r="J121"/>
  <c r="J126"/>
  <c i="4" r="BK304"/>
  <c r="J217"/>
  <c r="BK173"/>
  <c r="J259"/>
  <c r="BK162"/>
  <c r="BK279"/>
  <c r="J267"/>
  <c r="J231"/>
  <c r="BK196"/>
  <c i="5" r="J165"/>
  <c r="J129"/>
  <c r="J134"/>
  <c r="J132"/>
  <c r="J153"/>
  <c r="BK132"/>
  <c r="BK141"/>
  <c i="2" r="J127"/>
  <c r="BK121"/>
  <c r="BK127"/>
  <c i="3" r="J145"/>
  <c r="BK142"/>
  <c r="BK145"/>
  <c i="4" r="J199"/>
  <c r="BK289"/>
  <c r="J221"/>
  <c r="BK203"/>
  <c r="J278"/>
  <c r="J235"/>
  <c r="J292"/>
  <c r="J141"/>
  <c r="J269"/>
  <c r="BK179"/>
  <c r="J196"/>
  <c r="BK312"/>
  <c r="BK192"/>
  <c r="J304"/>
  <c r="J187"/>
  <c r="BK308"/>
  <c r="BK225"/>
  <c r="J173"/>
  <c i="5" r="BK162"/>
  <c r="BK155"/>
  <c r="BK129"/>
  <c r="J143"/>
  <c r="J141"/>
  <c r="BK139"/>
  <c r="BK137"/>
  <c i="2" r="J123"/>
  <c r="BK123"/>
  <c r="BK120"/>
  <c i="3" r="J125"/>
  <c r="BK123"/>
  <c r="J142"/>
  <c i="4" r="BK229"/>
  <c r="J139"/>
  <c r="BK272"/>
  <c r="J265"/>
  <c r="BK265"/>
  <c r="J135"/>
  <c r="BK240"/>
  <c r="BK158"/>
  <c r="BK216"/>
  <c r="J308"/>
  <c r="BK199"/>
  <c r="BK302"/>
  <c r="J239"/>
  <c i="1" r="AS94"/>
  <c i="2" r="J124"/>
  <c i="3" r="J123"/>
  <c r="BK143"/>
  <c r="J130"/>
  <c i="4" r="BK212"/>
  <c r="J137"/>
  <c r="J245"/>
  <c r="J162"/>
  <c r="BK261"/>
  <c r="J203"/>
  <c r="BK241"/>
  <c r="BK314"/>
  <c r="BK239"/>
  <c r="J166"/>
  <c r="J241"/>
  <c r="BK130"/>
  <c r="BK221"/>
  <c r="BK139"/>
  <c r="BK278"/>
  <c r="J175"/>
  <c r="J298"/>
  <c i="2" r="J120"/>
  <c r="BK128"/>
  <c r="BK119"/>
  <c i="3" r="BK130"/>
  <c r="BK146"/>
  <c r="BK125"/>
  <c r="J139"/>
  <c i="4" r="BK170"/>
  <c r="J261"/>
  <c r="J207"/>
  <c r="BK277"/>
  <c r="BK135"/>
  <c r="J148"/>
  <c r="J312"/>
  <c r="J229"/>
  <c r="BK292"/>
  <c r="J183"/>
  <c r="BK310"/>
  <c r="J180"/>
  <c r="J154"/>
  <c r="BK267"/>
  <c r="J277"/>
  <c r="BK280"/>
  <c r="J188"/>
  <c i="5" r="BK153"/>
  <c r="BK156"/>
  <c r="BK159"/>
  <c r="BK131"/>
  <c r="BK136"/>
  <c r="J145"/>
  <c r="BK143"/>
  <c i="2" r="J129"/>
  <c r="J128"/>
  <c r="BK125"/>
  <c r="J119"/>
  <c i="3" r="J147"/>
  <c r="BK148"/>
  <c r="BK139"/>
  <c i="4" r="BK235"/>
  <c r="BK152"/>
  <c r="J272"/>
  <c r="J216"/>
  <c r="J170"/>
  <c r="BK296"/>
  <c r="BK180"/>
  <c r="BK257"/>
  <c r="J289"/>
  <c r="BK154"/>
  <c i="5" r="J136"/>
  <c r="J160"/>
  <c r="J147"/>
  <c r="J156"/>
  <c i="4" r="J158"/>
  <c r="BK142"/>
  <c r="BK259"/>
  <c r="BK148"/>
  <c r="J130"/>
  <c r="J251"/>
  <c r="BK171"/>
  <c r="BK237"/>
  <c r="BK137"/>
  <c r="J257"/>
  <c r="BK175"/>
  <c r="BK298"/>
  <c r="BK188"/>
  <c r="J171"/>
  <c i="5" r="BK147"/>
  <c r="J139"/>
  <c r="J150"/>
  <c r="BK127"/>
  <c r="BK126"/>
  <c i="2" r="BK126"/>
  <c r="J125"/>
  <c r="BK124"/>
  <c i="3" r="J148"/>
  <c r="J137"/>
  <c r="BK137"/>
  <c i="4" r="J281"/>
  <c r="BK269"/>
  <c r="BK282"/>
  <c r="J212"/>
  <c r="BK233"/>
  <c r="J280"/>
  <c r="J242"/>
  <c r="BK150"/>
  <c r="J211"/>
  <c r="BK197"/>
  <c r="BK141"/>
  <c r="J237"/>
  <c r="BK263"/>
  <c r="J142"/>
  <c r="J279"/>
  <c r="BK245"/>
  <c r="BK187"/>
  <c r="BK146"/>
  <c r="J225"/>
  <c r="BK166"/>
  <c r="BK251"/>
  <c r="BK281"/>
  <c r="J296"/>
  <c i="5" r="J159"/>
  <c r="J127"/>
  <c r="J162"/>
  <c r="J126"/>
  <c r="J131"/>
  <c r="BK160"/>
  <c i="2" r="J122"/>
  <c r="BK129"/>
  <c r="BK122"/>
  <c i="3" r="J143"/>
  <c r="BK147"/>
  <c r="J146"/>
  <c i="4" r="J314"/>
  <c r="BK217"/>
  <c r="J310"/>
  <c r="J240"/>
  <c r="BK244"/>
  <c r="BK207"/>
  <c i="5" r="BK145"/>
  <c r="BK165"/>
  <c r="BK134"/>
  <c r="J151"/>
  <c r="BK151"/>
  <c i="3" l="1" r="BK129"/>
  <c r="J129"/>
  <c r="J99"/>
  <c r="T141"/>
  <c i="4" r="R149"/>
  <c r="P256"/>
  <c r="P291"/>
  <c r="P290"/>
  <c i="2" r="T118"/>
  <c r="T117"/>
  <c i="3" r="R122"/>
  <c r="R141"/>
  <c i="4" r="P129"/>
  <c r="P230"/>
  <c r="R276"/>
  <c i="2" r="R118"/>
  <c r="R117"/>
  <c i="3" r="BK122"/>
  <c r="J122"/>
  <c r="J98"/>
  <c i="4" r="P149"/>
  <c r="R256"/>
  <c i="5" r="T149"/>
  <c i="3" r="BK141"/>
  <c r="J141"/>
  <c r="J100"/>
  <c i="4" r="T149"/>
  <c r="BK256"/>
  <c r="J256"/>
  <c r="J102"/>
  <c i="5" r="R125"/>
  <c r="R149"/>
  <c i="3" r="T129"/>
  <c i="4" r="BK149"/>
  <c r="J149"/>
  <c r="J99"/>
  <c r="T230"/>
  <c r="R291"/>
  <c r="R290"/>
  <c i="5" r="BK152"/>
  <c r="J152"/>
  <c r="J101"/>
  <c i="3" r="P129"/>
  <c i="4" r="R182"/>
  <c r="P276"/>
  <c i="5" r="P125"/>
  <c r="P152"/>
  <c i="2" r="P118"/>
  <c r="P117"/>
  <c i="1" r="AU95"/>
  <c i="3" r="R129"/>
  <c i="4" r="T129"/>
  <c r="BK230"/>
  <c r="J230"/>
  <c r="J101"/>
  <c r="T276"/>
  <c i="5" r="P149"/>
  <c r="T152"/>
  <c i="2" r="BK118"/>
  <c r="J118"/>
  <c r="J97"/>
  <c i="3" r="T122"/>
  <c r="T121"/>
  <c r="T120"/>
  <c i="4" r="T182"/>
  <c r="BK276"/>
  <c r="J276"/>
  <c r="J104"/>
  <c i="5" r="T125"/>
  <c r="T124"/>
  <c r="T123"/>
  <c r="T158"/>
  <c i="3" r="P122"/>
  <c r="P121"/>
  <c r="P120"/>
  <c i="1" r="AU96"/>
  <c i="3" r="P141"/>
  <c i="4" r="R129"/>
  <c r="R230"/>
  <c r="T291"/>
  <c r="T290"/>
  <c i="5" r="BK125"/>
  <c r="J125"/>
  <c r="J98"/>
  <c r="R158"/>
  <c r="P158"/>
  <c i="4" r="BK182"/>
  <c r="J182"/>
  <c r="J100"/>
  <c r="T256"/>
  <c r="BK291"/>
  <c r="J291"/>
  <c r="J107"/>
  <c i="5" r="BK149"/>
  <c r="J149"/>
  <c r="J100"/>
  <c r="BK158"/>
  <c r="J158"/>
  <c r="J102"/>
  <c i="4" r="BK129"/>
  <c r="P182"/>
  <c i="5" r="R152"/>
  <c i="4" r="BK288"/>
  <c r="J288"/>
  <c r="J105"/>
  <c i="5" r="BK146"/>
  <c r="J146"/>
  <c r="J99"/>
  <c r="BK164"/>
  <c r="J164"/>
  <c r="J103"/>
  <c i="4" r="BK271"/>
  <c r="J271"/>
  <c r="J103"/>
  <c i="5" r="BE126"/>
  <c r="BE139"/>
  <c i="4" r="J129"/>
  <c r="J98"/>
  <c i="5" r="BE141"/>
  <c r="E113"/>
  <c r="BE132"/>
  <c r="BE137"/>
  <c r="BE159"/>
  <c r="F92"/>
  <c r="BE131"/>
  <c r="BE147"/>
  <c r="BE155"/>
  <c r="BE127"/>
  <c r="BE151"/>
  <c r="BE153"/>
  <c r="BE156"/>
  <c i="4" r="BK290"/>
  <c r="J290"/>
  <c r="J106"/>
  <c i="5" r="BE145"/>
  <c r="BE150"/>
  <c r="BE162"/>
  <c r="BE165"/>
  <c r="J89"/>
  <c r="BE129"/>
  <c r="BE134"/>
  <c r="BE136"/>
  <c r="BE143"/>
  <c r="BE163"/>
  <c r="BE160"/>
  <c i="4" r="BE162"/>
  <c r="BE175"/>
  <c r="BE211"/>
  <c r="BE302"/>
  <c r="E117"/>
  <c r="BE217"/>
  <c r="BE239"/>
  <c r="BE267"/>
  <c r="BE269"/>
  <c r="BE296"/>
  <c r="BE310"/>
  <c r="BE245"/>
  <c r="BE257"/>
  <c r="BE261"/>
  <c r="BE278"/>
  <c r="BE279"/>
  <c r="F92"/>
  <c r="BE135"/>
  <c r="BE141"/>
  <c r="BE148"/>
  <c r="BE196"/>
  <c r="BE197"/>
  <c r="BE263"/>
  <c r="BE304"/>
  <c r="BE312"/>
  <c r="BE314"/>
  <c r="J89"/>
  <c r="BE150"/>
  <c r="BE187"/>
  <c r="BE242"/>
  <c r="BE272"/>
  <c r="BE277"/>
  <c r="BE280"/>
  <c r="BE281"/>
  <c r="BE298"/>
  <c r="BE158"/>
  <c r="BE179"/>
  <c r="BE221"/>
  <c r="BE233"/>
  <c r="BE286"/>
  <c r="BE130"/>
  <c r="BE142"/>
  <c r="BE180"/>
  <c r="BE235"/>
  <c r="BE265"/>
  <c r="BE289"/>
  <c r="BE308"/>
  <c r="BE166"/>
  <c r="BE170"/>
  <c r="BE207"/>
  <c r="BE225"/>
  <c r="BE237"/>
  <c r="BE259"/>
  <c r="BE282"/>
  <c r="BE137"/>
  <c r="BE139"/>
  <c r="BE216"/>
  <c r="BE229"/>
  <c r="BE231"/>
  <c r="BE240"/>
  <c r="BE241"/>
  <c r="BE251"/>
  <c i="3" r="BK121"/>
  <c r="BK120"/>
  <c r="J120"/>
  <c r="J96"/>
  <c i="4" r="BE154"/>
  <c r="BE292"/>
  <c r="BE152"/>
  <c r="BE171"/>
  <c r="BE173"/>
  <c r="BE188"/>
  <c r="BE192"/>
  <c r="BE199"/>
  <c r="BE203"/>
  <c r="BE212"/>
  <c r="BE146"/>
  <c r="BE183"/>
  <c r="BE244"/>
  <c i="2" r="BK117"/>
  <c r="J117"/>
  <c r="J96"/>
  <c i="3" r="J89"/>
  <c r="BE142"/>
  <c r="F117"/>
  <c r="BE139"/>
  <c r="BE130"/>
  <c r="BE145"/>
  <c r="BE148"/>
  <c r="E110"/>
  <c r="BE147"/>
  <c r="BE123"/>
  <c r="BE125"/>
  <c r="BE146"/>
  <c r="BE137"/>
  <c r="BE143"/>
  <c i="2" r="E107"/>
  <c r="BE121"/>
  <c r="F114"/>
  <c r="BE119"/>
  <c r="BE127"/>
  <c r="J89"/>
  <c r="BE124"/>
  <c r="BE122"/>
  <c r="BE125"/>
  <c r="BE126"/>
  <c r="BE129"/>
  <c r="BE123"/>
  <c r="BE120"/>
  <c r="BE128"/>
  <c r="J34"/>
  <c i="1" r="AW95"/>
  <c i="4" r="F35"/>
  <c i="1" r="BB97"/>
  <c i="2" r="F37"/>
  <c i="1" r="BD95"/>
  <c i="4" r="F37"/>
  <c i="1" r="BD97"/>
  <c i="2" r="F36"/>
  <c i="1" r="BC95"/>
  <c i="4" r="F34"/>
  <c i="1" r="BA97"/>
  <c i="3" r="F35"/>
  <c i="1" r="BB96"/>
  <c i="5" r="F34"/>
  <c i="1" r="BA98"/>
  <c i="3" r="F36"/>
  <c i="1" r="BC96"/>
  <c i="5" r="F35"/>
  <c i="1" r="BB98"/>
  <c i="3" r="J34"/>
  <c i="1" r="AW96"/>
  <c i="5" r="J34"/>
  <c i="1" r="AW98"/>
  <c i="3" r="F37"/>
  <c i="1" r="BD96"/>
  <c i="5" r="F37"/>
  <c i="1" r="BD98"/>
  <c i="2" r="F35"/>
  <c i="1" r="BB95"/>
  <c i="4" r="J34"/>
  <c i="1" r="AW97"/>
  <c i="3" r="F34"/>
  <c i="1" r="BA96"/>
  <c i="5" r="F36"/>
  <c i="1" r="BC98"/>
  <c i="2" r="F34"/>
  <c i="1" r="BA95"/>
  <c i="4" r="F36"/>
  <c i="1" r="BC97"/>
  <c i="5" l="1" r="R124"/>
  <c r="R123"/>
  <c i="4" r="BK128"/>
  <c r="J128"/>
  <c r="J97"/>
  <c i="5" r="P124"/>
  <c r="P123"/>
  <c i="1" r="AU98"/>
  <c i="4" r="R128"/>
  <c r="R127"/>
  <c r="P128"/>
  <c r="P127"/>
  <c i="1" r="AU97"/>
  <c i="3" r="R121"/>
  <c r="R120"/>
  <c i="4" r="T128"/>
  <c r="T127"/>
  <c i="5" r="BK124"/>
  <c r="J124"/>
  <c r="J97"/>
  <c i="4" r="BK127"/>
  <c r="J127"/>
  <c i="3" r="J121"/>
  <c r="J97"/>
  <c i="2" r="F33"/>
  <c i="1" r="AZ95"/>
  <c i="3" r="J33"/>
  <c i="1" r="AV96"/>
  <c r="AT96"/>
  <c i="5" r="J33"/>
  <c i="1" r="AV98"/>
  <c r="AT98"/>
  <c i="2" r="J33"/>
  <c i="1" r="AV95"/>
  <c r="AT95"/>
  <c i="3" r="J30"/>
  <c i="1" r="AG96"/>
  <c i="4" r="J33"/>
  <c i="1" r="AV97"/>
  <c r="AT97"/>
  <c i="3" r="F33"/>
  <c i="1" r="AZ96"/>
  <c r="BA94"/>
  <c r="AW94"/>
  <c r="AK30"/>
  <c r="BB94"/>
  <c r="W31"/>
  <c r="BC94"/>
  <c r="AY94"/>
  <c i="2" r="J30"/>
  <c i="1" r="AG95"/>
  <c i="4" r="F33"/>
  <c i="1" r="AZ97"/>
  <c i="4" r="J30"/>
  <c i="1" r="AG97"/>
  <c i="5" r="F33"/>
  <c i="1" r="AZ98"/>
  <c r="BD94"/>
  <c r="W33"/>
  <c i="5" l="1" r="BK123"/>
  <c r="J123"/>
  <c r="J96"/>
  <c i="1" r="AN97"/>
  <c i="4" r="J96"/>
  <c i="1" r="AN96"/>
  <c i="4" r="J39"/>
  <c i="1" r="AN95"/>
  <c i="3" r="J39"/>
  <c i="2" r="J39"/>
  <c i="1" r="AU94"/>
  <c r="W30"/>
  <c r="AX94"/>
  <c r="W32"/>
  <c r="AZ94"/>
  <c r="W29"/>
  <c i="5" l="1" r="J30"/>
  <c i="1" r="AG98"/>
  <c r="AG94"/>
  <c r="AK26"/>
  <c r="AV94"/>
  <c r="AK29"/>
  <c r="AK35"/>
  <c i="5" l="1" r="J39"/>
  <c i="1" r="AN98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<sst xmlns="http://schemas.openxmlformats.org/spreadsheetml/2006/main">
  <si>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</si>
  <si>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</si>
  <si>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</si>
  <si>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</si>
  <si>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</si>
  <si>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{847e97f8-4bf2-4a45-8578-d635b5542daa}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</si>
  <si>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</si>
  <si>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</si>
  <si>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</si>
  <si>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</si>
  <si>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</si>
  <si>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</si>
  <si>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</si>
  <si>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</si>
  <si>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50136-11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</si>
  <si>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</si>
  <si>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</si>
  <si>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Svitávka, most na ul. Fr.Řepky</t>
  </si>
  <si>
    <t>KSO:</t>
  </si>
  <si>
    <t>CC-CZ:</t>
  </si>
  <si>
    <t>Místo:</t>
  </si>
  <si>
    <t xml:space="preserve"> </t>
  </si>
  <si>
    <t>Datum:</t>
  </si>
  <si>
    <t>20. 1. 2023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</si>
  <si>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</si>
  <si>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</si>
  <si>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</si>
  <si>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</si>
  <si>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</si>
  <si>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</si>
  <si>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</si>
  <si>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</si>
  <si>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</si>
  <si>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</si>
  <si>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</si>
  <si>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</si>
  <si>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</si>
  <si>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</si>
  <si>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</si>
  <si>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</si>
  <si>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</si>
  <si>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</si>
  <si>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</si>
  <si>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</si>
  <si>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</si>
  <si>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</si>
  <si>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</si>
  <si>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</si>
  <si>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</si>
  <si>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</si>
  <si>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</si>
  <si>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</si>
  <si>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</si>
  <si>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</si>
  <si>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</si>
  <si>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</si>
  <si>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</si>
  <si>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</si>
  <si>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</si>
  <si>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</si>
  <si>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</si>
  <si>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</si>
  <si>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</si>
  <si>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</si>
  <si>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</si>
  <si>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</si>
  <si>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</si>
  <si>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</si>
  <si>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</si>
  <si>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</si>
  <si>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</si>
  <si>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</si>
  <si>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</si>
  <si>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</si>
  <si>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</si>
  <si>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</si>
  <si>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</si>
  <si>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</si>
  <si>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</si>
  <si>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Nestavební náklady</t>
  </si>
  <si>
    <t>STA</t>
  </si>
  <si>
    <t>1</t>
  </si>
  <si>
    <t>{3cc3cb94-5f71-41d1-8bac-a7e50c36f903}</t>
  </si>
  <si>
    <t>2</t>
  </si>
  <si>
    <t>SO 001</t>
  </si>
  <si>
    <t>Demolice stávajícího mostu</t>
  </si>
  <si>
    <t>{ba1a66e6-756e-4596-b4d9-cde8b428eee7}</t>
  </si>
  <si>
    <t>SO 201</t>
  </si>
  <si>
    <t>Most</t>
  </si>
  <si>
    <t>{a52793f6-a5ed-4e56-be1e-7979b992ecfe}</t>
  </si>
  <si>
    <t>SO 202</t>
  </si>
  <si>
    <t>Dočasné přemostění</t>
  </si>
  <si>
    <t>{9817fd58-e0d9-482f-8b65-7b9c43150a1f}</t>
  </si>
  <si>
    <t>KRYCÍ LIST SOUPISU PRACÍ</t>
  </si>
  <si>
    <t>Objekt:</t>
  </si>
  <si>
    <t>SO 000 - Nestavební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</si>
  <si>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</si>
  <si>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</si>
  <si>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</si>
  <si>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</si>
  <si>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</si>
  <si>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</si>
  <si>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</si>
  <si>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</si>
  <si>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</si>
  <si>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</si>
  <si>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</si>
  <si>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</si>
  <si>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</si>
  <si>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</si>
  <si>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</si>
  <si>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</si>
  <si>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</si>
  <si>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</si>
  <si>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</si>
  <si>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</si>
  <si>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</si>
  <si>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</si>
  <si>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</si>
  <si>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</si>
  <si>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01</t>
  </si>
  <si>
    <t>Vypracování RDS</t>
  </si>
  <si>
    <t>kpl</t>
  </si>
  <si>
    <t>512</t>
  </si>
  <si>
    <t>-2059440105</t>
  </si>
  <si>
    <t>02</t>
  </si>
  <si>
    <t>Vypracování dokumentace skutečného provedení stavby</t>
  </si>
  <si>
    <t>-1533038265</t>
  </si>
  <si>
    <t>3</t>
  </si>
  <si>
    <t>03</t>
  </si>
  <si>
    <t>Vypracování geometrického plánu včetně vložení do katastru</t>
  </si>
  <si>
    <t>2088207730</t>
  </si>
  <si>
    <t>04</t>
  </si>
  <si>
    <t>Vypracování mostního listu</t>
  </si>
  <si>
    <t>625022718</t>
  </si>
  <si>
    <t>5</t>
  </si>
  <si>
    <t>05</t>
  </si>
  <si>
    <t>Hlavní mostní prohlídka</t>
  </si>
  <si>
    <t>1539619547</t>
  </si>
  <si>
    <t>6</t>
  </si>
  <si>
    <t>06</t>
  </si>
  <si>
    <t>Plán BOZP</t>
  </si>
  <si>
    <t>442971827</t>
  </si>
  <si>
    <t>7</t>
  </si>
  <si>
    <t>07</t>
  </si>
  <si>
    <t>Povodňový plán</t>
  </si>
  <si>
    <t>1802353611</t>
  </si>
  <si>
    <t>8</t>
  </si>
  <si>
    <t>08</t>
  </si>
  <si>
    <t>Havarijní plán</t>
  </si>
  <si>
    <t>-605523595</t>
  </si>
  <si>
    <t>9</t>
  </si>
  <si>
    <t>09</t>
  </si>
  <si>
    <t>Geodetické práce během stavby</t>
  </si>
  <si>
    <t>-562473848</t>
  </si>
  <si>
    <t>10</t>
  </si>
  <si>
    <t>Informační tabule 2ks</t>
  </si>
  <si>
    <t>-200682166</t>
  </si>
  <si>
    <t>11</t>
  </si>
  <si>
    <t>Přepočet zatížitelnosti</t>
  </si>
  <si>
    <t>1674515853</t>
  </si>
  <si>
    <t>SO 001 - Demolice stávajícího mostu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</si>
  <si>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</si>
  <si>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</si>
  <si>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</si>
  <si>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</si>
  <si>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HSV</t>
  </si>
  <si>
    <t>Práce a dodávky HSV</t>
  </si>
  <si>
    <t>Zemní práce</t>
  </si>
  <si>
    <t>113107161</t>
  </si>
  <si>
    <t>Odstranění podkladu z kameniva drceného tl do 100 mm strojně pl přes 50 do 200 m2</t>
  </si>
  <si>
    <t>m2</t>
  </si>
  <si>
    <t>-489602408</t>
  </si>
  <si>
    <t>VV</t>
  </si>
  <si>
    <t>"mimo most, rezerva 10%"103*1,1</t>
  </si>
  <si>
    <t>113107183</t>
  </si>
  <si>
    <t>Odstranění podkladu živičného tl přes 100 do 150 mm strojně pl přes 50 do 200 m2</t>
  </si>
  <si>
    <t>180735446</t>
  </si>
  <si>
    <t>"most, rezerva 10%"64,5*1,1</t>
  </si>
  <si>
    <t>Součet</t>
  </si>
  <si>
    <t>Ostatní konstrukce a práce, bourání</t>
  </si>
  <si>
    <t>962051111</t>
  </si>
  <si>
    <t>Bourání mostních zdí a pilířů z ŽB</t>
  </si>
  <si>
    <t>m3</t>
  </si>
  <si>
    <t>1156145509</t>
  </si>
  <si>
    <t>"rezerva 10%"</t>
  </si>
  <si>
    <t>"OP2"17,22*1,1</t>
  </si>
  <si>
    <t>"OP1"18,1335*1,1</t>
  </si>
  <si>
    <t>"křídlo 1"2,68*1,1</t>
  </si>
  <si>
    <t>"křídlo 2"2,8*1,1</t>
  </si>
  <si>
    <t>963051111</t>
  </si>
  <si>
    <t>Bourání mostní nosné konstrukce z ŽB</t>
  </si>
  <si>
    <t>918183940</t>
  </si>
  <si>
    <t>"odstranění mostovky tl. 0,37m, 10% rezerva" 58,3*0,37*1,1</t>
  </si>
  <si>
    <t>966075141</t>
  </si>
  <si>
    <t>Odstranění kovového zábradlí vcelku</t>
  </si>
  <si>
    <t>m</t>
  </si>
  <si>
    <t>-1242420913</t>
  </si>
  <si>
    <t>11,5+11,5</t>
  </si>
  <si>
    <t>997</t>
  </si>
  <si>
    <t>Přesun sutě</t>
  </si>
  <si>
    <t>997211521</t>
  </si>
  <si>
    <t>Vodorovná doprava vybouraných hmot po suchu na vzdálenost do 1 km</t>
  </si>
  <si>
    <t>t</t>
  </si>
  <si>
    <t>-753947788</t>
  </si>
  <si>
    <t>997211529</t>
  </si>
  <si>
    <t>Příplatek ZKD 1 km u vodorovné dopravy vybouraných hmot</t>
  </si>
  <si>
    <t>-763488083</t>
  </si>
  <si>
    <t>242,232*24 "Přepočtené koeficientem množství</t>
  </si>
  <si>
    <t>997211612</t>
  </si>
  <si>
    <t>Nakládání vybouraných hmot na dopravní prostředky pro vodorovnou dopravu</t>
  </si>
  <si>
    <t>463682677</t>
  </si>
  <si>
    <t>997221862</t>
  </si>
  <si>
    <t>Poplatek za uložení stavebního odpadu na recyklační skládce (skládkovné) z armovaného betonu pod kódem 17 01 01</t>
  </si>
  <si>
    <t>1313547835</t>
  </si>
  <si>
    <t>997221873</t>
  </si>
  <si>
    <t>Poplatek za uložení stavebního odpadu na recyklační skládce (skládkovné) zeminy a kamení zatříděného do Katalogu odpadů pod kódem 17 05 04</t>
  </si>
  <si>
    <t>851807941</t>
  </si>
  <si>
    <t>997221875</t>
  </si>
  <si>
    <t>Poplatek za uložení stavebního odpadu na recyklační skládce (skládkovné) asfaltového bez obsahu dehtu zatříděného do Katalogu odpadů pod kódem 17 03 02</t>
  </si>
  <si>
    <t>-162220102</t>
  </si>
  <si>
    <t>SO 201 - Most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</si>
  <si>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</si>
  <si>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</si>
  <si>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</si>
  <si>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</si>
  <si>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</si>
  <si>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</si>
  <si>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</si>
  <si>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</si>
  <si>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>122251104</t>
  </si>
  <si>
    <t>Odkopávky a prokopávky nezapažené v hornině třídy těžitelnosti I skupiny 3 objem do 500 m3 strojně</t>
  </si>
  <si>
    <t>-1472064537</t>
  </si>
  <si>
    <t>"povodní strana mostu"2,9*9,9*1,2</t>
  </si>
  <si>
    <t>"mostní konstrukce + dno mostu"15,47*9,04*1,2</t>
  </si>
  <si>
    <t>"návodní strana mostu"4,02*5,4*1,2</t>
  </si>
  <si>
    <t>162351123</t>
  </si>
  <si>
    <t>Vodorovné přemístění přes 50 do 500 m výkopku/sypaniny z hornin třídy těžitelnosti II skupiny 4 a 5</t>
  </si>
  <si>
    <t>-954929868</t>
  </si>
  <si>
    <t>56,812*2</t>
  </si>
  <si>
    <t>162751117</t>
  </si>
  <si>
    <t>Vodorovné přemístění přes 9 000 do 10000 m výkopku/sypaniny z horniny třídy těžitelnosti I skupiny 1 až 3</t>
  </si>
  <si>
    <t>902507940</t>
  </si>
  <si>
    <t>228,321-56,812+4,341</t>
  </si>
  <si>
    <t>162751119</t>
  </si>
  <si>
    <t>Příplatek k vodorovnému přemístění výkopku/sypaniny z horniny třídy těžitelnosti I skupiny 1 až 3 ZKD 1000 m přes 10000 m</t>
  </si>
  <si>
    <t>39199886</t>
  </si>
  <si>
    <t>175,85*15</t>
  </si>
  <si>
    <t>167151101</t>
  </si>
  <si>
    <t>Nakládání výkopku z hornin třídy těžitelnosti I skupiny 1 až 3 do 100 m3</t>
  </si>
  <si>
    <t>1502880098</t>
  </si>
  <si>
    <t>171152111</t>
  </si>
  <si>
    <t>Uložení sypaniny z hornin nesoudržných a sypkých do násypů zhutněných v aktivní zóně silnic a dálnic</t>
  </si>
  <si>
    <t>2033084186</t>
  </si>
  <si>
    <t>"povodní strana mostu"0,6*9,9*1,2</t>
  </si>
  <si>
    <t>"mostní konstrukce + dno mostu"4,58*9,04*1,2</t>
  </si>
  <si>
    <t>171201231</t>
  </si>
  <si>
    <t>Poplatek za uložení zeminy a kamení na recyklační skládce (skládkovné) kód odpadu 17 05 04</t>
  </si>
  <si>
    <t>712476339</t>
  </si>
  <si>
    <t>175,85*1,8</t>
  </si>
  <si>
    <t>171251201</t>
  </si>
  <si>
    <t>Uložení sypaniny na skládky nebo meziskládky</t>
  </si>
  <si>
    <t>-259980803</t>
  </si>
  <si>
    <t>Zakládání</t>
  </si>
  <si>
    <t>212792311</t>
  </si>
  <si>
    <t>Odvodnění mostní opěry - drenážní plastové potrubí HDPE DN 100</t>
  </si>
  <si>
    <t>810305414</t>
  </si>
  <si>
    <t>9+12</t>
  </si>
  <si>
    <t>225311112</t>
  </si>
  <si>
    <t>Vrty maloprofilové jádrové D přes 93 do 156 mm úklon do 45° hl 0 až 25 m hornina I a II</t>
  </si>
  <si>
    <t>-1400709575</t>
  </si>
  <si>
    <t>"vývrt pilot a mikropilot"3,14*0,08*0,08*216</t>
  </si>
  <si>
    <t>273311127</t>
  </si>
  <si>
    <t>Základové desky z betonu prostého C 25/30</t>
  </si>
  <si>
    <t>991414314</t>
  </si>
  <si>
    <t>"podkladní beton - opěra č.1"(0,1*2,05*9)*1,1</t>
  </si>
  <si>
    <t>"podkladní beton - opěra č.2"(0,1*2,05*9)*1,1</t>
  </si>
  <si>
    <t>12</t>
  </si>
  <si>
    <t>274311126</t>
  </si>
  <si>
    <t>Základové pasy, prahy, věnce a ostruhy z betonu prostého C 20/25</t>
  </si>
  <si>
    <t>-241439027</t>
  </si>
  <si>
    <t>"návodní strana"0,5*1*8*1,1</t>
  </si>
  <si>
    <t>"povodní strana"0,5*8,7*1*1,1</t>
  </si>
  <si>
    <t>13</t>
  </si>
  <si>
    <t>274321118</t>
  </si>
  <si>
    <t>Základové pasy, prahy, věnce a ostruhy mostních konstrukcí ze ŽB C 30/37</t>
  </si>
  <si>
    <t>1493899211</t>
  </si>
  <si>
    <t>"základ - opěra č.1"(1,38*8,433)*1,1</t>
  </si>
  <si>
    <t>"základ - opěra č.2"(1,38*8,433)*1,1</t>
  </si>
  <si>
    <t>14</t>
  </si>
  <si>
    <t>274354111</t>
  </si>
  <si>
    <t>Bednění základových pasů - zřízení</t>
  </si>
  <si>
    <t>1235517280</t>
  </si>
  <si>
    <t>"základ - opěra č.1"(1,845*0,75+0,75*5,85)*2*1,1</t>
  </si>
  <si>
    <t>"základ - opěra č.2"(1,845*0,75+0,75*5,85)*2*1,1</t>
  </si>
  <si>
    <t>274354211</t>
  </si>
  <si>
    <t>Bednění základových pasů - odstranění</t>
  </si>
  <si>
    <t>1658871470</t>
  </si>
  <si>
    <t>16</t>
  </si>
  <si>
    <t>281602111</t>
  </si>
  <si>
    <t>Injektování povrchové nízkotlaké s dvojitým obturátorem mikropilot a kotev tlakem do 0,6 MPa</t>
  </si>
  <si>
    <t>hod</t>
  </si>
  <si>
    <t>-1961172577</t>
  </si>
  <si>
    <t>216*15/60</t>
  </si>
  <si>
    <t>17</t>
  </si>
  <si>
    <t>M</t>
  </si>
  <si>
    <t>281602111.R</t>
  </si>
  <si>
    <t>Injektážní směs</t>
  </si>
  <si>
    <t>808679851</t>
  </si>
  <si>
    <t>0,054*0,054*3,14*216</t>
  </si>
  <si>
    <t>18</t>
  </si>
  <si>
    <t>283111122</t>
  </si>
  <si>
    <t>Zřízení trubkových mikropilot svislých část manžetová D přes 80 do 105 mm</t>
  </si>
  <si>
    <t>-1039632835</t>
  </si>
  <si>
    <t>"OP1"9*12</t>
  </si>
  <si>
    <t>"OP2"9*12</t>
  </si>
  <si>
    <t>19</t>
  </si>
  <si>
    <t>14011072</t>
  </si>
  <si>
    <t>trubka ocelová bezešvá hladká jakost 11 353 102x10mm</t>
  </si>
  <si>
    <t>-1833437063</t>
  </si>
  <si>
    <t>20</t>
  </si>
  <si>
    <t>283131112</t>
  </si>
  <si>
    <t>Zřízení hlavy mikropilot namáhaných tlakem i tahem D přes 80 do 105 mm</t>
  </si>
  <si>
    <t>kus</t>
  </si>
  <si>
    <t>-1686163543</t>
  </si>
  <si>
    <t>2*9</t>
  </si>
  <si>
    <t>Svislé a kompletní konstrukce</t>
  </si>
  <si>
    <t>317171126</t>
  </si>
  <si>
    <t>Kotvení monolitického betonu římsy do mostovky kotvou do vývrtu</t>
  </si>
  <si>
    <t>-94579902</t>
  </si>
  <si>
    <t>"pravá římsa"17</t>
  </si>
  <si>
    <t>"levá římsa"15</t>
  </si>
  <si>
    <t>22</t>
  </si>
  <si>
    <t>54879992</t>
  </si>
  <si>
    <t>kotva římsy do vývrtu</t>
  </si>
  <si>
    <t>1516045441</t>
  </si>
  <si>
    <t>23</t>
  </si>
  <si>
    <t>317321118</t>
  </si>
  <si>
    <t>Mostní římsy ze ŽB C 30/37</t>
  </si>
  <si>
    <t>2031457063</t>
  </si>
  <si>
    <t>"pravá římsa"0,27*16,41*1,1</t>
  </si>
  <si>
    <t>"levá římsa"0,42*14,99*1,1</t>
  </si>
  <si>
    <t>24</t>
  </si>
  <si>
    <t>317353121</t>
  </si>
  <si>
    <t>Bednění mostních říms všech tvarů - zřízení</t>
  </si>
  <si>
    <t>-784735313</t>
  </si>
  <si>
    <t>"vodorovný směr"0,25*16,41*14,99*1,1</t>
  </si>
  <si>
    <t>"svislý směr - levá římsa"(0,24+0,6)*16,41*14,99*1,1</t>
  </si>
  <si>
    <t>25</t>
  </si>
  <si>
    <t>317353221</t>
  </si>
  <si>
    <t>Bednění mostních říms všech tvarů - odstranění</t>
  </si>
  <si>
    <t>257688000</t>
  </si>
  <si>
    <t>26</t>
  </si>
  <si>
    <t>317361116</t>
  </si>
  <si>
    <t>Výztuž mostních říms z betonářské oceli 10 505</t>
  </si>
  <si>
    <t>-207549585</t>
  </si>
  <si>
    <t>"předpoklad 0,150 t/m3"11,82*0,15*1,1</t>
  </si>
  <si>
    <t>27</t>
  </si>
  <si>
    <t>334323118</t>
  </si>
  <si>
    <t>Mostní opěry a úložné prahy ze ŽB C 30/37</t>
  </si>
  <si>
    <t>-530332473</t>
  </si>
  <si>
    <t>"dřík - opěra č.1"(1,45*8,435*0,86)*1,1</t>
  </si>
  <si>
    <t>"dřík - opěra č.2"(1,39*8,435*0,86)*1,1</t>
  </si>
  <si>
    <t>28</t>
  </si>
  <si>
    <t>334323218</t>
  </si>
  <si>
    <t>Mostní křídla a závěrné zídky ze ŽB C 30/37</t>
  </si>
  <si>
    <t>-1387737616</t>
  </si>
  <si>
    <t>"křídlo - opěra č.1"(1,12*0,55*2,2+1,65*1,3*2,2)*1,1</t>
  </si>
  <si>
    <t>"křídlo - opěra č.2"(3,88*0,55*2,08+1,99*1,3*2,08)*1,1</t>
  </si>
  <si>
    <t>29</t>
  </si>
  <si>
    <t>334351115</t>
  </si>
  <si>
    <t>Bednění systémové mostních opěr a úložných prahů z palubek pro ŽB - zřízení</t>
  </si>
  <si>
    <t>-1438529015</t>
  </si>
  <si>
    <t>"dřík - opěra č.1"(0,86*1,45+1,45*8,435)*2*1,1</t>
  </si>
  <si>
    <t>"dřík - opěra č.2"(0,86*1,39+1,39*8,435)*2*1,1</t>
  </si>
  <si>
    <t>30</t>
  </si>
  <si>
    <t>334351214</t>
  </si>
  <si>
    <t>Bednění systémové mostních opěr a úložných prahů z palubek - odstranění</t>
  </si>
  <si>
    <t>-775785963</t>
  </si>
  <si>
    <t>31</t>
  </si>
  <si>
    <t>334352112</t>
  </si>
  <si>
    <t>Bednění mostních křídel a závěrných zídek ze systémového bednění s výplní z palubek - zřízení</t>
  </si>
  <si>
    <t>1278371845</t>
  </si>
  <si>
    <t>"křídlo - opěra č.1"(1,18*2,115*1,3+1*1,395*0,55)*2,205*1,1</t>
  </si>
  <si>
    <t>"křídlo - opěra č.2"(2,455*2,19+4,075*0,55*3,68)*2,045*1,1</t>
  </si>
  <si>
    <t>32</t>
  </si>
  <si>
    <t>334352212</t>
  </si>
  <si>
    <t>Bednění mostních křídel a závěrných zídek ze systémového bednění s výplní z palubek - odstranění</t>
  </si>
  <si>
    <t>-1716692297</t>
  </si>
  <si>
    <t>33</t>
  </si>
  <si>
    <t>334361226</t>
  </si>
  <si>
    <t>Výztuž křídel, závěrných zdí z betonářské oceli 10 505</t>
  </si>
  <si>
    <t>1159339749</t>
  </si>
  <si>
    <t>"výztuž- opěra č.1"31,05*0,13*1,1</t>
  </si>
  <si>
    <t>"výztuž - opěra č.2"34,69*0,13*1,1</t>
  </si>
  <si>
    <t>34</t>
  </si>
  <si>
    <t>348171111</t>
  </si>
  <si>
    <t>Osazení mostního ocelového zábradlí nesnímatelného do betonu říms přímo</t>
  </si>
  <si>
    <t>-408433096</t>
  </si>
  <si>
    <t>"pravé zábradlí"16</t>
  </si>
  <si>
    <t>"levé zábradlí"12</t>
  </si>
  <si>
    <t>35</t>
  </si>
  <si>
    <t>348171111.R</t>
  </si>
  <si>
    <t xml:space="preserve">Výroba a dodávka mostního ocelového zábradlí </t>
  </si>
  <si>
    <t>-166753418</t>
  </si>
  <si>
    <t>36</t>
  </si>
  <si>
    <t>388995215.R</t>
  </si>
  <si>
    <t>Zajištění vedení stávajícího plynovodu</t>
  </si>
  <si>
    <t>292488693</t>
  </si>
  <si>
    <t>Vodorovné konstrukce</t>
  </si>
  <si>
    <t>37</t>
  </si>
  <si>
    <t>421321128</t>
  </si>
  <si>
    <t>Mostní nosné konstrukce deskové ze ŽB C 30/37</t>
  </si>
  <si>
    <t>-1840506097</t>
  </si>
  <si>
    <t>"ŽB deska beton C30/37-XF2"(5,56*8,435)*1,1</t>
  </si>
  <si>
    <t>38</t>
  </si>
  <si>
    <t>421351111</t>
  </si>
  <si>
    <t>Bednění přesahu spřažené mostovky š do 600 mm - zřízení</t>
  </si>
  <si>
    <t>-1333301866</t>
  </si>
  <si>
    <t xml:space="preserve">"vodorovná část  - spodní hrana"(1,75+6,17+1,745)*8,435*1,1</t>
  </si>
  <si>
    <t>39</t>
  </si>
  <si>
    <t>421351131</t>
  </si>
  <si>
    <t>Bednění boční stěny konstrukcí mostů výšky do 350 mm - zřízení</t>
  </si>
  <si>
    <t>556151138</t>
  </si>
  <si>
    <t>"boční část"(5,56*2)*1,1</t>
  </si>
  <si>
    <t>40</t>
  </si>
  <si>
    <t>421351141</t>
  </si>
  <si>
    <t>Bednění čela pracovní spáry konstrukcí mostů - zřízení</t>
  </si>
  <si>
    <t>-722460850</t>
  </si>
  <si>
    <t>"čela"(6,16*0,7*2)*1,1</t>
  </si>
  <si>
    <t>41</t>
  </si>
  <si>
    <t>421351211</t>
  </si>
  <si>
    <t>Bednění přesahu spřažené mostovky š do 600 mm - odstranění</t>
  </si>
  <si>
    <t>-122334222</t>
  </si>
  <si>
    <t>42</t>
  </si>
  <si>
    <t>421351231</t>
  </si>
  <si>
    <t>Bednění stěny boční konstrukcí mostů výšky do 350 mm - odstranění</t>
  </si>
  <si>
    <t>1599962127</t>
  </si>
  <si>
    <t>43</t>
  </si>
  <si>
    <t>421351241</t>
  </si>
  <si>
    <t>Bednění čela pracovní spáry konstrukcí mostů - odstranění</t>
  </si>
  <si>
    <t>-1068899095</t>
  </si>
  <si>
    <t>44</t>
  </si>
  <si>
    <t>421361226</t>
  </si>
  <si>
    <t>Výztuž ŽB deskového mostu z betonářské oceli 10 505</t>
  </si>
  <si>
    <t>-1606425133</t>
  </si>
  <si>
    <t>"betonářská výztuž 130 kg/m3"0,13*51,59*1,1</t>
  </si>
  <si>
    <t>45</t>
  </si>
  <si>
    <t>451315116</t>
  </si>
  <si>
    <t>Podkladní nebo výplňová vrstva z betonu C 20/25 tl do 100 mm</t>
  </si>
  <si>
    <t>1263372270</t>
  </si>
  <si>
    <t>46</t>
  </si>
  <si>
    <t>458311131</t>
  </si>
  <si>
    <t>Filtrační vrstvy za opěrou z betonu drenážního hutněného po vrstvách</t>
  </si>
  <si>
    <t>-2108809128</t>
  </si>
  <si>
    <t>"OP1-drenáž za opěrou"0,2*6,2*1,1</t>
  </si>
  <si>
    <t>"OP1- přechodový klín"2,2*6,2*1,1</t>
  </si>
  <si>
    <t>"OP2-drenáž za opěrou"0,17*6,2*1,1</t>
  </si>
  <si>
    <t>"OP2-přechodový klín"2,13*6,2*1,1</t>
  </si>
  <si>
    <t>47</t>
  </si>
  <si>
    <t>465513157</t>
  </si>
  <si>
    <t>Dlažba svahu u opěr z upraveného lomového žulového kamene tl 200 mm do lože C 25/30 pl přes 10 m2</t>
  </si>
  <si>
    <t>833614725</t>
  </si>
  <si>
    <t>"povodní strana mostu"(1,99*9,9*1,1)/0,2</t>
  </si>
  <si>
    <t>"mostní konstrukce + dno mostu)"(1,89*9,04*1,1)/0,2</t>
  </si>
  <si>
    <t>"návodní strana mostu"(1,97*5,4*1,1)/0,2</t>
  </si>
  <si>
    <t>Komunikace pozemní</t>
  </si>
  <si>
    <t>48</t>
  </si>
  <si>
    <t>564861111</t>
  </si>
  <si>
    <t>Podklad ze štěrkodrtě ŠD plochy přes 100 m2 tl 200 mm</t>
  </si>
  <si>
    <t>-275022404</t>
  </si>
  <si>
    <t>"vozovka mimo most"111*1,05</t>
  </si>
  <si>
    <t>49</t>
  </si>
  <si>
    <t>573191111</t>
  </si>
  <si>
    <t>Postřik infiltrační kationaktivní emulzí v množství 1 kg/m2</t>
  </si>
  <si>
    <t>-1762481455</t>
  </si>
  <si>
    <t>"mezi ACO11/SC"168*1,05</t>
  </si>
  <si>
    <t>50</t>
  </si>
  <si>
    <t>573231108</t>
  </si>
  <si>
    <t>Postřik živičný spojovací ze silniční emulze v množství 0,50 kg/m2</t>
  </si>
  <si>
    <t>-1240509567</t>
  </si>
  <si>
    <t>"mezi ACO11+/ACO11"168*1,05</t>
  </si>
  <si>
    <t>51</t>
  </si>
  <si>
    <t>577134111</t>
  </si>
  <si>
    <t>Asfaltový beton vrstva obrusná ACO 11 (ABS) tř. I tl 40 mm š do 3 m z nemodifikovaného asfaltu</t>
  </si>
  <si>
    <t>111671651</t>
  </si>
  <si>
    <t>168*1,05</t>
  </si>
  <si>
    <t>52</t>
  </si>
  <si>
    <t>577144111</t>
  </si>
  <si>
    <t>Asfaltový beton vrstva obrusná ACO 11 (ABS) tř. I tl 50 mm š do 3 m z nemodifikovaného asfaltu</t>
  </si>
  <si>
    <t>-1622142372</t>
  </si>
  <si>
    <t>"vozovka na mostě tl.50mm"57*1,05</t>
  </si>
  <si>
    <t>53</t>
  </si>
  <si>
    <t>577154111.R</t>
  </si>
  <si>
    <t>Asfaltový beton vrstva obrusná ACO 11 (ABS) tř. I tl 70 mm š do 3 m z nemodifikovaného asfaltu</t>
  </si>
  <si>
    <t>-1277877578</t>
  </si>
  <si>
    <t>"vozovka na mostě tl.70mm"111*1,05</t>
  </si>
  <si>
    <t>54</t>
  </si>
  <si>
    <t>599142111</t>
  </si>
  <si>
    <t>Úprava zálivky dilatačních nebo pracovních spár v krytu hl do 40 mm š přes 20 do 40 mm</t>
  </si>
  <si>
    <t>1089117617</t>
  </si>
  <si>
    <t>"napojení na stávající vozovkové vrstvyů"(14+16)*1,05</t>
  </si>
  <si>
    <t>Úpravy povrchů, podlahy a osazování výplní</t>
  </si>
  <si>
    <t>55</t>
  </si>
  <si>
    <t>628611102</t>
  </si>
  <si>
    <t>Nátěr betonu mostu epoxidový 2x ochranný nepružný S2 (OS-B)</t>
  </si>
  <si>
    <t>1693990879</t>
  </si>
  <si>
    <t>"pravá římsa"2,3*14,99*1,2</t>
  </si>
  <si>
    <t>"levá římsa"1,55*16,41*1,2</t>
  </si>
  <si>
    <t>56</t>
  </si>
  <si>
    <t>914111111</t>
  </si>
  <si>
    <t>Montáž svislé dopravní značky do velikosti 1 m2 objímkami na sloupek nebo konzolu</t>
  </si>
  <si>
    <t>1146474731</t>
  </si>
  <si>
    <t>57</t>
  </si>
  <si>
    <t>40445602</t>
  </si>
  <si>
    <t xml:space="preserve"> dopravní značky</t>
  </si>
  <si>
    <t>1436542727</t>
  </si>
  <si>
    <t>58</t>
  </si>
  <si>
    <t>914112111</t>
  </si>
  <si>
    <t>Tabulka s označením evidenčního čísla mostu</t>
  </si>
  <si>
    <t>-1566843759</t>
  </si>
  <si>
    <t>59</t>
  </si>
  <si>
    <t>914511111</t>
  </si>
  <si>
    <t>Montáž sloupku dopravních značek délky do 3,5 m s betonovým základem</t>
  </si>
  <si>
    <t>2031781028</t>
  </si>
  <si>
    <t>60</t>
  </si>
  <si>
    <t>40445225</t>
  </si>
  <si>
    <t>sloupek pro dopravní značku</t>
  </si>
  <si>
    <t>700482424</t>
  </si>
  <si>
    <t>61</t>
  </si>
  <si>
    <t>919122132</t>
  </si>
  <si>
    <t>Těsnění spár zálivkou za tepla pro komůrky š 20 mm hl 40 mm s těsnicím profilem</t>
  </si>
  <si>
    <t>490951593</t>
  </si>
  <si>
    <t>"pravá římsa"16,41*1,05</t>
  </si>
  <si>
    <t>"levá římsa"18,5*1,05</t>
  </si>
  <si>
    <t>62</t>
  </si>
  <si>
    <t>919735111</t>
  </si>
  <si>
    <t>Řezání stávajícího živičného krytu hl do 50 mm</t>
  </si>
  <si>
    <t>-1610705864</t>
  </si>
  <si>
    <t>998</t>
  </si>
  <si>
    <t>Přesun hmot</t>
  </si>
  <si>
    <t>63</t>
  </si>
  <si>
    <t>998212111</t>
  </si>
  <si>
    <t>Přesun hmot pro mosty zděné, monolitické betonové nebo ocelové v do 20 m</t>
  </si>
  <si>
    <t>-689428078</t>
  </si>
  <si>
    <t>PSV</t>
  </si>
  <si>
    <t>Práce a dodávky PSV</t>
  </si>
  <si>
    <t>711</t>
  </si>
  <si>
    <t>Izolace proti vodě, vlhkosti a plynům</t>
  </si>
  <si>
    <t>64</t>
  </si>
  <si>
    <t>711132101</t>
  </si>
  <si>
    <t>Provedení izolace proti zemní vlhkosti pásy na sucho svislé AIP nebo tkaninou</t>
  </si>
  <si>
    <t>-1399328626</t>
  </si>
  <si>
    <t>"izolace závěrné zídky OP1"7,216*2,0*1,2</t>
  </si>
  <si>
    <t>"izolace závěrné zídky OP2"7,16*2,0*1,2</t>
  </si>
  <si>
    <t>65</t>
  </si>
  <si>
    <t>69311199</t>
  </si>
  <si>
    <t>geotextilie netkaná separační, ochranná, filtrační, drenážní PES(70%)+PP(30%) 300g/m2</t>
  </si>
  <si>
    <t>1254731908</t>
  </si>
  <si>
    <t>34,37*1,15</t>
  </si>
  <si>
    <t>66</t>
  </si>
  <si>
    <t>711141559</t>
  </si>
  <si>
    <t>Provedení izolace proti zemní vlhkosti pásy přitavením vodorovné NAIP</t>
  </si>
  <si>
    <t>1730220477</t>
  </si>
  <si>
    <t>"pravá římsa"1,55*14,99*1,2</t>
  </si>
  <si>
    <t>"levá římsa"0,8*16,41*1,2</t>
  </si>
  <si>
    <t>67</t>
  </si>
  <si>
    <t>62832001</t>
  </si>
  <si>
    <t>pás asfaltový natavitelný</t>
  </si>
  <si>
    <t>-1284500204</t>
  </si>
  <si>
    <t>43,635*1,1655 "Přepočtené koeficientem množství</t>
  </si>
  <si>
    <t>68</t>
  </si>
  <si>
    <t>711142559</t>
  </si>
  <si>
    <t>Provedení izolace proti zemní vlhkosti pásy přitavením svislé NAIP</t>
  </si>
  <si>
    <t>901604077</t>
  </si>
  <si>
    <t>"izolace závěrné zídky OP1"7,16*1,23*1,2</t>
  </si>
  <si>
    <t>"izolace závěrné desky OP2"7,16*1,22*1,2</t>
  </si>
  <si>
    <t>69</t>
  </si>
  <si>
    <t>-361920309</t>
  </si>
  <si>
    <t>21,05*1,221 "Přepočtené koeficientem množství</t>
  </si>
  <si>
    <t>70</t>
  </si>
  <si>
    <t>711341564</t>
  </si>
  <si>
    <t>Provedení hydroizolace mostovek pásy přitavením NAIP</t>
  </si>
  <si>
    <t>1598210595</t>
  </si>
  <si>
    <t>"plocha mostovky"6,85*11,34*1,2</t>
  </si>
  <si>
    <t>71</t>
  </si>
  <si>
    <t>62832134</t>
  </si>
  <si>
    <t xml:space="preserve">pás asfaltový natavitelný </t>
  </si>
  <si>
    <t>1079506795</t>
  </si>
  <si>
    <t>93,215*1,1655 "Přepočtené koeficientem množství</t>
  </si>
  <si>
    <t>72</t>
  </si>
  <si>
    <t>998711101</t>
  </si>
  <si>
    <t>Přesun hmot tonážní pro izolace proti vodě, vlhkosti a plynům v objektech v do 6 m</t>
  </si>
  <si>
    <t>-1342529228</t>
  </si>
  <si>
    <t>SO 202 - Dočasné přemostění</t>
  </si>
  <si>
    <t xml:space="preserve">    8 - Trubní vedení</t>
  </si>
  <si>
    <t>113107184</t>
  </si>
  <si>
    <t>Odstranění podkladu živičného tl přes 150 do 200 mm strojně pl přes 50 do 200 m2</t>
  </si>
  <si>
    <t>2046212326</t>
  </si>
  <si>
    <t>122251102</t>
  </si>
  <si>
    <t>Odkopávky a prokopávky nezapažené v hornině třídy těžitelnosti I skupiny 3 objem do 50 m3 strojně</t>
  </si>
  <si>
    <t>1713331390</t>
  </si>
  <si>
    <t>"sejmutí drnu tl.0,15m"17,1*9,5*0,15</t>
  </si>
  <si>
    <t>122451101</t>
  </si>
  <si>
    <t>Odkopávky a prokopávky nezapažené v hornině třídy těžitelnosti II skupiny 5 objem do 20 m3 strojně</t>
  </si>
  <si>
    <t>-206627266</t>
  </si>
  <si>
    <t>"odstranění kamenného záhozu"11,2</t>
  </si>
  <si>
    <t>162351103</t>
  </si>
  <si>
    <t>Vodorovné přemístění přes 50 do 500 m výkopku/sypaniny z horniny třídy těžitelnosti I skupiny 1 až 3</t>
  </si>
  <si>
    <t>-1059798985</t>
  </si>
  <si>
    <t>1503639256</t>
  </si>
  <si>
    <t>24,368+55,51</t>
  </si>
  <si>
    <t>-1919863125</t>
  </si>
  <si>
    <t>79,878*15</t>
  </si>
  <si>
    <t>162751137</t>
  </si>
  <si>
    <t>Vodorovné přemístění přes 9 000 do 10000 m výkopku/sypaniny z horniny třídy těžitelnosti II skupiny 4 a 5</t>
  </si>
  <si>
    <t>-413794267</t>
  </si>
  <si>
    <t>162751139</t>
  </si>
  <si>
    <t>Příplatek k vodorovnému přemístění výkopku/sypaniny z horniny třídy těžitelnosti II skupiny 4 a 5 ZKD 1000 m přes 10000 m</t>
  </si>
  <si>
    <t>-1112161049</t>
  </si>
  <si>
    <t>11,200*15</t>
  </si>
  <si>
    <t>2119840053</t>
  </si>
  <si>
    <t>55,51*2</t>
  </si>
  <si>
    <t>741412745</t>
  </si>
  <si>
    <t>(24,368+55,51+11,2)*1,8</t>
  </si>
  <si>
    <t>174151101</t>
  </si>
  <si>
    <t>Zásyp jam, šachet rýh nebo kolem objektů sypaninou se zhutněním</t>
  </si>
  <si>
    <t>1253649105</t>
  </si>
  <si>
    <t>"zához vytěženou zeminou"6,1*9,1</t>
  </si>
  <si>
    <t>181951112</t>
  </si>
  <si>
    <t>Úprava pláně v hornině třídy těžitelnosti I skupiny 1 až 3 se zhutněním strojně</t>
  </si>
  <si>
    <t>-1284527570</t>
  </si>
  <si>
    <t>462512162</t>
  </si>
  <si>
    <t>Zához z lomového kamene záhozového hmotnost kamenů do 200 kg oživený</t>
  </si>
  <si>
    <t>-1818887848</t>
  </si>
  <si>
    <t>"kamenný zához balvany"1,4*8</t>
  </si>
  <si>
    <t>564930412</t>
  </si>
  <si>
    <t>Podklad z asfaltového recyklátu plochy do 100 m2 tl 100 mm</t>
  </si>
  <si>
    <t>-1869259877</t>
  </si>
  <si>
    <t>-1709581967</t>
  </si>
  <si>
    <t>Trubní vedení</t>
  </si>
  <si>
    <t>871490410</t>
  </si>
  <si>
    <t>Montáž kanalizačního potrubí korugovaného SN 10 z polypropylenu DN 1000</t>
  </si>
  <si>
    <t>1275391147</t>
  </si>
  <si>
    <t>10+10</t>
  </si>
  <si>
    <t>28617054</t>
  </si>
  <si>
    <t>trubka kanalizační PP korugovaná DN 1000x6000mm SN10</t>
  </si>
  <si>
    <t>-631201187</t>
  </si>
  <si>
    <t>871490410.R</t>
  </si>
  <si>
    <t>Demontáž kanalizačního potrubí korugovaného SN 10 z polypropylenu DN 1000</t>
  </si>
  <si>
    <t>-571345586</t>
  </si>
  <si>
    <t>-2000551739</t>
  </si>
  <si>
    <t>1662956298</t>
  </si>
  <si>
    <t>42,75*24 "Přepočtené koeficientem množství</t>
  </si>
  <si>
    <t>1588778505</t>
  </si>
  <si>
    <t>-1686343328</t>
  </si>
  <si>
    <t>-1890157497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</si>
</sst>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50136-11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Svitávka, most na ul. Fr.Řepky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20. 1. 2023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000 - Nestavební náklady'!J30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 000 - Nestavební náklady'!P117</f>
        <v>0</v>
      </c>
      <c r="AV95" s="128">
        <f>'SO 000 - Nestavební náklady'!J33</f>
        <v>0</v>
      </c>
      <c r="AW95" s="128">
        <f>'SO 000 - Nestavební náklady'!J34</f>
        <v>0</v>
      </c>
      <c r="AX95" s="128">
        <f>'SO 000 - Nestavební náklady'!J35</f>
        <v>0</v>
      </c>
      <c r="AY95" s="128">
        <f>'SO 000 - Nestavební náklady'!J36</f>
        <v>0</v>
      </c>
      <c r="AZ95" s="128">
        <f>'SO 000 - Nestavební náklady'!F33</f>
        <v>0</v>
      </c>
      <c r="BA95" s="128">
        <f>'SO 000 - Nestavební náklady'!F34</f>
        <v>0</v>
      </c>
      <c r="BB95" s="128">
        <f>'SO 000 - Nestavební náklady'!F35</f>
        <v>0</v>
      </c>
      <c r="BC95" s="128">
        <f>'SO 000 - Nestavební náklady'!F36</f>
        <v>0</v>
      </c>
      <c r="BD95" s="130">
        <f>'SO 000 - Nestavební náklady'!F37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001 - Demolice stávají...'!J30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'SO 001 - Demolice stávají...'!P120</f>
        <v>0</v>
      </c>
      <c r="AV96" s="128">
        <f>'SO 001 - Demolice stávají...'!J33</f>
        <v>0</v>
      </c>
      <c r="AW96" s="128">
        <f>'SO 001 - Demolice stávají...'!J34</f>
        <v>0</v>
      </c>
      <c r="AX96" s="128">
        <f>'SO 001 - Demolice stávají...'!J35</f>
        <v>0</v>
      </c>
      <c r="AY96" s="128">
        <f>'SO 001 - Demolice stávají...'!J36</f>
        <v>0</v>
      </c>
      <c r="AZ96" s="128">
        <f>'SO 001 - Demolice stávají...'!F33</f>
        <v>0</v>
      </c>
      <c r="BA96" s="128">
        <f>'SO 001 - Demolice stávají...'!F34</f>
        <v>0</v>
      </c>
      <c r="BB96" s="128">
        <f>'SO 001 - Demolice stávají...'!F35</f>
        <v>0</v>
      </c>
      <c r="BC96" s="128">
        <f>'SO 001 - Demolice stávají...'!F36</f>
        <v>0</v>
      </c>
      <c r="BD96" s="130">
        <f>'SO 001 - Demolice stávají...'!F37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16.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201 - Most'!J30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'SO 201 - Most'!P127</f>
        <v>0</v>
      </c>
      <c r="AV97" s="128">
        <f>'SO 201 - Most'!J33</f>
        <v>0</v>
      </c>
      <c r="AW97" s="128">
        <f>'SO 201 - Most'!J34</f>
        <v>0</v>
      </c>
      <c r="AX97" s="128">
        <f>'SO 201 - Most'!J35</f>
        <v>0</v>
      </c>
      <c r="AY97" s="128">
        <f>'SO 201 - Most'!J36</f>
        <v>0</v>
      </c>
      <c r="AZ97" s="128">
        <f>'SO 201 - Most'!F33</f>
        <v>0</v>
      </c>
      <c r="BA97" s="128">
        <f>'SO 201 - Most'!F34</f>
        <v>0</v>
      </c>
      <c r="BB97" s="128">
        <f>'SO 201 - Most'!F35</f>
        <v>0</v>
      </c>
      <c r="BC97" s="128">
        <f>'SO 201 - Most'!F36</f>
        <v>0</v>
      </c>
      <c r="BD97" s="130">
        <f>'SO 201 - Most'!F37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7" customFormat="1" ht="16.5" customHeight="1">
      <c r="A98" s="119" t="s">
        <v>77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202 - Dočasné přemostění'!J30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32">
        <v>0</v>
      </c>
      <c r="AT98" s="133">
        <f>ROUND(SUM(AV98:AW98),2)</f>
        <v>0</v>
      </c>
      <c r="AU98" s="134">
        <f>'SO 202 - Dočasné přemostění'!P123</f>
        <v>0</v>
      </c>
      <c r="AV98" s="133">
        <f>'SO 202 - Dočasné přemostění'!J33</f>
        <v>0</v>
      </c>
      <c r="AW98" s="133">
        <f>'SO 202 - Dočasné přemostění'!J34</f>
        <v>0</v>
      </c>
      <c r="AX98" s="133">
        <f>'SO 202 - Dočasné přemostění'!J35</f>
        <v>0</v>
      </c>
      <c r="AY98" s="133">
        <f>'SO 202 - Dočasné přemostění'!J36</f>
        <v>0</v>
      </c>
      <c r="AZ98" s="133">
        <f>'SO 202 - Dočasné přemostění'!F33</f>
        <v>0</v>
      </c>
      <c r="BA98" s="133">
        <f>'SO 202 - Dočasné přemostění'!F34</f>
        <v>0</v>
      </c>
      <c r="BB98" s="133">
        <f>'SO 202 - Dočasné přemostění'!F35</f>
        <v>0</v>
      </c>
      <c r="BC98" s="133">
        <f>'SO 202 - Dočasné přemostění'!F36</f>
        <v>0</v>
      </c>
      <c r="BD98" s="135">
        <f>'SO 202 - Dočasné přemostění'!F37</f>
        <v>0</v>
      </c>
      <c r="BE98" s="7"/>
      <c r="BT98" s="131" t="s">
        <v>81</v>
      </c>
      <c r="BV98" s="131" t="s">
        <v>75</v>
      </c>
      <c r="BW98" s="131" t="s">
        <v>92</v>
      </c>
      <c r="BX98" s="131" t="s">
        <v>5</v>
      </c>
      <c r="CL98" s="131" t="s">
        <v>1</v>
      </c>
      <c r="CM98" s="131" t="s">
        <v>83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QiARbSBAf6wZCJlCe1Odk6IzqKn1s/thpVLUsQMd1wTEjuwbvxArOAvg20u6bCiG7j8dsz1cbPA5L78FbVsZfw==" hashValue="UV3zUDNmuXrviSd74UHovGRxt1rhKltJ6lY4uMDq5mb6L39mWYcjVUck5KmsBzjcIPFPUjBfvOutQe3XK8/USw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00 - Nestavební náklady'!C2" display="/"/>
    <hyperlink ref="A96" location="'SO 001 - Demolice stávají...'!C2" display="/"/>
    <hyperlink ref="A97" location="'SO 201 - Most'!C2" display="/"/>
    <hyperlink ref="A98" location="'SO 202 - Dočasné přemostě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Svitávka, most na ul. Fr.Řepky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20. 1. 2023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21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21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ROUND((SUM(BE117:BE129)),  2)</f>
        <v>0</v>
      </c>
      <c r="G33" s="38"/>
      <c r="H33" s="38"/>
      <c r="I33" s="155">
        <v>0.20999999999999999</v>
      </c>
      <c r="J33" s="154">
        <f>ROUND(((SUM(BE117:BE129))*I33),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ROUND((SUM(BF117:BF129)),  2)</f>
        <v>0</v>
      </c>
      <c r="G34" s="38"/>
      <c r="H34" s="38"/>
      <c r="I34" s="155">
        <v>0.14999999999999999</v>
      </c>
      <c r="J34" s="154">
        <f>ROUND(((SUM(BF117:BF129))*I34),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ROUND((SUM(BG117:BG129)),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ROUND((SUM(BH117:BH129)),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ROUND((SUM(BI117:BI129)),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Svitávka, most na ul. Fr.Řepky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000 - Nestavební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20. 1. 2023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102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74" t="str">
        <f>E7</f>
        <v>Svitávka, most na ul. Fr.Řepky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94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SO 000 - Nestavební náklady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20. 1. 2023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29</v>
      </c>
      <c r="J113" s="36" t="str">
        <f>E21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27</v>
      </c>
      <c r="D114" s="40"/>
      <c r="E114" s="40"/>
      <c r="F114" s="27" t="str">
        <f>IF(E18="","",E18)</f>
        <v>Vyplň údaj</v>
      </c>
      <c r="G114" s="40"/>
      <c r="H114" s="40"/>
      <c r="I114" s="32" t="s">
        <v>31</v>
      </c>
      <c r="J114" s="36" t="str">
        <f>E24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0" customFormat="1" ht="29.28" customHeight="1">
      <c r="A116" s="185"/>
      <c r="B116" s="186"/>
      <c r="C116" s="187" t="s">
        <v>103</v>
      </c>
      <c r="D116" s="188" t="s">
        <v>58</v>
      </c>
      <c r="E116" s="188" t="s">
        <v>54</v>
      </c>
      <c r="F116" s="188" t="s">
        <v>55</v>
      </c>
      <c r="G116" s="188" t="s">
        <v>104</v>
      </c>
      <c r="H116" s="188" t="s">
        <v>105</v>
      </c>
      <c r="I116" s="188" t="s">
        <v>106</v>
      </c>
      <c r="J116" s="189" t="s">
        <v>98</v>
      </c>
      <c r="K116" s="190" t="s">
        <v>107</v>
      </c>
      <c r="L116" s="191"/>
      <c r="M116" s="100" t="s">
        <v>1</v>
      </c>
      <c r="N116" s="101" t="s">
        <v>37</v>
      </c>
      <c r="O116" s="101" t="s">
        <v>108</v>
      </c>
      <c r="P116" s="101" t="s">
        <v>109</v>
      </c>
      <c r="Q116" s="101" t="s">
        <v>110</v>
      </c>
      <c r="R116" s="101" t="s">
        <v>111</v>
      </c>
      <c r="S116" s="101" t="s">
        <v>112</v>
      </c>
      <c r="T116" s="102" t="s">
        <v>113</v>
      </c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</row>
    <row r="117" s="2" customFormat="1" ht="22.8" customHeight="1">
      <c r="A117" s="38"/>
      <c r="B117" s="39"/>
      <c r="C117" s="107" t="s">
        <v>114</v>
      </c>
      <c r="D117" s="40"/>
      <c r="E117" s="40"/>
      <c r="F117" s="40"/>
      <c r="G117" s="40"/>
      <c r="H117" s="40"/>
      <c r="I117" s="40"/>
      <c r="J117" s="192">
        <f>BK117</f>
        <v>0</v>
      </c>
      <c r="K117" s="40"/>
      <c r="L117" s="44"/>
      <c r="M117" s="103"/>
      <c r="N117" s="193"/>
      <c r="O117" s="104"/>
      <c r="P117" s="194">
        <f>P118</f>
        <v>0</v>
      </c>
      <c r="Q117" s="104"/>
      <c r="R117" s="194">
        <f>R118</f>
        <v>0</v>
      </c>
      <c r="S117" s="104"/>
      <c r="T117" s="195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72</v>
      </c>
      <c r="AU117" s="17" t="s">
        <v>100</v>
      </c>
      <c r="BK117" s="196">
        <f>BK118</f>
        <v>0</v>
      </c>
    </row>
    <row r="118" s="11" customFormat="1" ht="25.92" customHeight="1">
      <c r="A118" s="11"/>
      <c r="B118" s="197"/>
      <c r="C118" s="198"/>
      <c r="D118" s="199" t="s">
        <v>72</v>
      </c>
      <c r="E118" s="200" t="s">
        <v>115</v>
      </c>
      <c r="F118" s="200" t="s">
        <v>116</v>
      </c>
      <c r="G118" s="198"/>
      <c r="H118" s="198"/>
      <c r="I118" s="201"/>
      <c r="J118" s="202">
        <f>BK118</f>
        <v>0</v>
      </c>
      <c r="K118" s="198"/>
      <c r="L118" s="203"/>
      <c r="M118" s="204"/>
      <c r="N118" s="205"/>
      <c r="O118" s="205"/>
      <c r="P118" s="206">
        <f>SUM(P119:P129)</f>
        <v>0</v>
      </c>
      <c r="Q118" s="205"/>
      <c r="R118" s="206">
        <f>SUM(R119:R129)</f>
        <v>0</v>
      </c>
      <c r="S118" s="205"/>
      <c r="T118" s="207">
        <f>SUM(T119:T129)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8" t="s">
        <v>117</v>
      </c>
      <c r="AT118" s="209" t="s">
        <v>72</v>
      </c>
      <c r="AU118" s="209" t="s">
        <v>73</v>
      </c>
      <c r="AY118" s="208" t="s">
        <v>118</v>
      </c>
      <c r="BK118" s="210">
        <f>SUM(BK119:BK129)</f>
        <v>0</v>
      </c>
    </row>
    <row r="119" s="2" customFormat="1" ht="16.5" customHeight="1">
      <c r="A119" s="38"/>
      <c r="B119" s="39"/>
      <c r="C119" s="211" t="s">
        <v>81</v>
      </c>
      <c r="D119" s="211" t="s">
        <v>119</v>
      </c>
      <c r="E119" s="212" t="s">
        <v>120</v>
      </c>
      <c r="F119" s="213" t="s">
        <v>121</v>
      </c>
      <c r="G119" s="214" t="s">
        <v>122</v>
      </c>
      <c r="H119" s="215">
        <v>1</v>
      </c>
      <c r="I119" s="216"/>
      <c r="J119" s="217">
        <f>ROUND(I119*H119,2)</f>
        <v>0</v>
      </c>
      <c r="K119" s="218"/>
      <c r="L119" s="44"/>
      <c r="M119" s="219" t="s">
        <v>1</v>
      </c>
      <c r="N119" s="220" t="s">
        <v>38</v>
      </c>
      <c r="O119" s="91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123</v>
      </c>
      <c r="AT119" s="223" t="s">
        <v>119</v>
      </c>
      <c r="AU119" s="223" t="s">
        <v>81</v>
      </c>
      <c r="AY119" s="17" t="s">
        <v>118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123</v>
      </c>
      <c r="BM119" s="223" t="s">
        <v>124</v>
      </c>
    </row>
    <row r="120" s="2" customFormat="1" ht="24.15" customHeight="1">
      <c r="A120" s="38"/>
      <c r="B120" s="39"/>
      <c r="C120" s="211" t="s">
        <v>83</v>
      </c>
      <c r="D120" s="211" t="s">
        <v>119</v>
      </c>
      <c r="E120" s="212" t="s">
        <v>125</v>
      </c>
      <c r="F120" s="213" t="s">
        <v>126</v>
      </c>
      <c r="G120" s="214" t="s">
        <v>122</v>
      </c>
      <c r="H120" s="215">
        <v>1</v>
      </c>
      <c r="I120" s="216"/>
      <c r="J120" s="217">
        <f>ROUND(I120*H120,2)</f>
        <v>0</v>
      </c>
      <c r="K120" s="218"/>
      <c r="L120" s="44"/>
      <c r="M120" s="219" t="s">
        <v>1</v>
      </c>
      <c r="N120" s="220" t="s">
        <v>38</v>
      </c>
      <c r="O120" s="91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123</v>
      </c>
      <c r="AT120" s="223" t="s">
        <v>119</v>
      </c>
      <c r="AU120" s="223" t="s">
        <v>81</v>
      </c>
      <c r="AY120" s="17" t="s">
        <v>118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123</v>
      </c>
      <c r="BM120" s="223" t="s">
        <v>127</v>
      </c>
    </row>
    <row r="121" s="2" customFormat="1" ht="24.15" customHeight="1">
      <c r="A121" s="38"/>
      <c r="B121" s="39"/>
      <c r="C121" s="211" t="s">
        <v>128</v>
      </c>
      <c r="D121" s="211" t="s">
        <v>119</v>
      </c>
      <c r="E121" s="212" t="s">
        <v>129</v>
      </c>
      <c r="F121" s="213" t="s">
        <v>130</v>
      </c>
      <c r="G121" s="214" t="s">
        <v>122</v>
      </c>
      <c r="H121" s="215">
        <v>1</v>
      </c>
      <c r="I121" s="216"/>
      <c r="J121" s="217">
        <f>ROUND(I121*H121,2)</f>
        <v>0</v>
      </c>
      <c r="K121" s="218"/>
      <c r="L121" s="44"/>
      <c r="M121" s="219" t="s">
        <v>1</v>
      </c>
      <c r="N121" s="220" t="s">
        <v>38</v>
      </c>
      <c r="O121" s="91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123</v>
      </c>
      <c r="AT121" s="223" t="s">
        <v>119</v>
      </c>
      <c r="AU121" s="223" t="s">
        <v>81</v>
      </c>
      <c r="AY121" s="17" t="s">
        <v>118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123</v>
      </c>
      <c r="BM121" s="223" t="s">
        <v>131</v>
      </c>
    </row>
    <row r="122" s="2" customFormat="1" ht="16.5" customHeight="1">
      <c r="A122" s="38"/>
      <c r="B122" s="39"/>
      <c r="C122" s="211" t="s">
        <v>117</v>
      </c>
      <c r="D122" s="211" t="s">
        <v>119</v>
      </c>
      <c r="E122" s="212" t="s">
        <v>132</v>
      </c>
      <c r="F122" s="213" t="s">
        <v>133</v>
      </c>
      <c r="G122" s="214" t="s">
        <v>122</v>
      </c>
      <c r="H122" s="215">
        <v>1</v>
      </c>
      <c r="I122" s="216"/>
      <c r="J122" s="217">
        <f>ROUND(I122*H122,2)</f>
        <v>0</v>
      </c>
      <c r="K122" s="218"/>
      <c r="L122" s="44"/>
      <c r="M122" s="219" t="s">
        <v>1</v>
      </c>
      <c r="N122" s="220" t="s">
        <v>38</v>
      </c>
      <c r="O122" s="91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123</v>
      </c>
      <c r="AT122" s="223" t="s">
        <v>119</v>
      </c>
      <c r="AU122" s="223" t="s">
        <v>81</v>
      </c>
      <c r="AY122" s="17" t="s">
        <v>118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123</v>
      </c>
      <c r="BM122" s="223" t="s">
        <v>134</v>
      </c>
    </row>
    <row r="123" s="2" customFormat="1" ht="16.5" customHeight="1">
      <c r="A123" s="38"/>
      <c r="B123" s="39"/>
      <c r="C123" s="211" t="s">
        <v>135</v>
      </c>
      <c r="D123" s="211" t="s">
        <v>119</v>
      </c>
      <c r="E123" s="212" t="s">
        <v>136</v>
      </c>
      <c r="F123" s="213" t="s">
        <v>137</v>
      </c>
      <c r="G123" s="214" t="s">
        <v>122</v>
      </c>
      <c r="H123" s="215">
        <v>1</v>
      </c>
      <c r="I123" s="216"/>
      <c r="J123" s="217">
        <f>ROUND(I123*H123,2)</f>
        <v>0</v>
      </c>
      <c r="K123" s="218"/>
      <c r="L123" s="44"/>
      <c r="M123" s="219" t="s">
        <v>1</v>
      </c>
      <c r="N123" s="220" t="s">
        <v>38</v>
      </c>
      <c r="O123" s="91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123</v>
      </c>
      <c r="AT123" s="223" t="s">
        <v>119</v>
      </c>
      <c r="AU123" s="223" t="s">
        <v>81</v>
      </c>
      <c r="AY123" s="17" t="s">
        <v>118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123</v>
      </c>
      <c r="BM123" s="223" t="s">
        <v>138</v>
      </c>
    </row>
    <row r="124" s="2" customFormat="1" ht="16.5" customHeight="1">
      <c r="A124" s="38"/>
      <c r="B124" s="39"/>
      <c r="C124" s="211" t="s">
        <v>139</v>
      </c>
      <c r="D124" s="211" t="s">
        <v>119</v>
      </c>
      <c r="E124" s="212" t="s">
        <v>140</v>
      </c>
      <c r="F124" s="213" t="s">
        <v>141</v>
      </c>
      <c r="G124" s="214" t="s">
        <v>122</v>
      </c>
      <c r="H124" s="215">
        <v>1</v>
      </c>
      <c r="I124" s="216"/>
      <c r="J124" s="217">
        <f>ROUND(I124*H124,2)</f>
        <v>0</v>
      </c>
      <c r="K124" s="218"/>
      <c r="L124" s="44"/>
      <c r="M124" s="219" t="s">
        <v>1</v>
      </c>
      <c r="N124" s="220" t="s">
        <v>38</v>
      </c>
      <c r="O124" s="91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123</v>
      </c>
      <c r="AT124" s="223" t="s">
        <v>119</v>
      </c>
      <c r="AU124" s="223" t="s">
        <v>81</v>
      </c>
      <c r="AY124" s="17" t="s">
        <v>118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123</v>
      </c>
      <c r="BM124" s="223" t="s">
        <v>142</v>
      </c>
    </row>
    <row r="125" s="2" customFormat="1" ht="16.5" customHeight="1">
      <c r="A125" s="38"/>
      <c r="B125" s="39"/>
      <c r="C125" s="211" t="s">
        <v>143</v>
      </c>
      <c r="D125" s="211" t="s">
        <v>119</v>
      </c>
      <c r="E125" s="212" t="s">
        <v>144</v>
      </c>
      <c r="F125" s="213" t="s">
        <v>145</v>
      </c>
      <c r="G125" s="214" t="s">
        <v>122</v>
      </c>
      <c r="H125" s="215">
        <v>1</v>
      </c>
      <c r="I125" s="216"/>
      <c r="J125" s="217">
        <f>ROUND(I125*H125,2)</f>
        <v>0</v>
      </c>
      <c r="K125" s="218"/>
      <c r="L125" s="44"/>
      <c r="M125" s="219" t="s">
        <v>1</v>
      </c>
      <c r="N125" s="220" t="s">
        <v>38</v>
      </c>
      <c r="O125" s="91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123</v>
      </c>
      <c r="AT125" s="223" t="s">
        <v>119</v>
      </c>
      <c r="AU125" s="223" t="s">
        <v>81</v>
      </c>
      <c r="AY125" s="17" t="s">
        <v>118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123</v>
      </c>
      <c r="BM125" s="223" t="s">
        <v>146</v>
      </c>
    </row>
    <row r="126" s="2" customFormat="1" ht="16.5" customHeight="1">
      <c r="A126" s="38"/>
      <c r="B126" s="39"/>
      <c r="C126" s="211" t="s">
        <v>147</v>
      </c>
      <c r="D126" s="211" t="s">
        <v>119</v>
      </c>
      <c r="E126" s="212" t="s">
        <v>148</v>
      </c>
      <c r="F126" s="213" t="s">
        <v>149</v>
      </c>
      <c r="G126" s="214" t="s">
        <v>122</v>
      </c>
      <c r="H126" s="215">
        <v>1</v>
      </c>
      <c r="I126" s="216"/>
      <c r="J126" s="217">
        <f>ROUND(I126*H126,2)</f>
        <v>0</v>
      </c>
      <c r="K126" s="218"/>
      <c r="L126" s="44"/>
      <c r="M126" s="219" t="s">
        <v>1</v>
      </c>
      <c r="N126" s="220" t="s">
        <v>38</v>
      </c>
      <c r="O126" s="91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123</v>
      </c>
      <c r="AT126" s="223" t="s">
        <v>119</v>
      </c>
      <c r="AU126" s="223" t="s">
        <v>81</v>
      </c>
      <c r="AY126" s="17" t="s">
        <v>118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123</v>
      </c>
      <c r="BM126" s="223" t="s">
        <v>150</v>
      </c>
    </row>
    <row r="127" s="2" customFormat="1" ht="16.5" customHeight="1">
      <c r="A127" s="38"/>
      <c r="B127" s="39"/>
      <c r="C127" s="211" t="s">
        <v>151</v>
      </c>
      <c r="D127" s="211" t="s">
        <v>119</v>
      </c>
      <c r="E127" s="212" t="s">
        <v>152</v>
      </c>
      <c r="F127" s="213" t="s">
        <v>153</v>
      </c>
      <c r="G127" s="214" t="s">
        <v>122</v>
      </c>
      <c r="H127" s="215">
        <v>1</v>
      </c>
      <c r="I127" s="216"/>
      <c r="J127" s="217">
        <f>ROUND(I127*H127,2)</f>
        <v>0</v>
      </c>
      <c r="K127" s="218"/>
      <c r="L127" s="44"/>
      <c r="M127" s="219" t="s">
        <v>1</v>
      </c>
      <c r="N127" s="220" t="s">
        <v>38</v>
      </c>
      <c r="O127" s="91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123</v>
      </c>
      <c r="AT127" s="223" t="s">
        <v>119</v>
      </c>
      <c r="AU127" s="223" t="s">
        <v>81</v>
      </c>
      <c r="AY127" s="17" t="s">
        <v>118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123</v>
      </c>
      <c r="BM127" s="223" t="s">
        <v>154</v>
      </c>
    </row>
    <row r="128" s="2" customFormat="1" ht="16.5" customHeight="1">
      <c r="A128" s="38"/>
      <c r="B128" s="39"/>
      <c r="C128" s="211" t="s">
        <v>155</v>
      </c>
      <c r="D128" s="211" t="s">
        <v>119</v>
      </c>
      <c r="E128" s="212" t="s">
        <v>155</v>
      </c>
      <c r="F128" s="213" t="s">
        <v>156</v>
      </c>
      <c r="G128" s="214" t="s">
        <v>122</v>
      </c>
      <c r="H128" s="215">
        <v>1</v>
      </c>
      <c r="I128" s="216"/>
      <c r="J128" s="217">
        <f>ROUND(I128*H128,2)</f>
        <v>0</v>
      </c>
      <c r="K128" s="218"/>
      <c r="L128" s="44"/>
      <c r="M128" s="219" t="s">
        <v>1</v>
      </c>
      <c r="N128" s="220" t="s">
        <v>38</v>
      </c>
      <c r="O128" s="91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123</v>
      </c>
      <c r="AT128" s="223" t="s">
        <v>119</v>
      </c>
      <c r="AU128" s="223" t="s">
        <v>81</v>
      </c>
      <c r="AY128" s="17" t="s">
        <v>118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123</v>
      </c>
      <c r="BM128" s="223" t="s">
        <v>157</v>
      </c>
    </row>
    <row r="129" s="2" customFormat="1" ht="16.5" customHeight="1">
      <c r="A129" s="38"/>
      <c r="B129" s="39"/>
      <c r="C129" s="211" t="s">
        <v>158</v>
      </c>
      <c r="D129" s="211" t="s">
        <v>119</v>
      </c>
      <c r="E129" s="212" t="s">
        <v>158</v>
      </c>
      <c r="F129" s="213" t="s">
        <v>159</v>
      </c>
      <c r="G129" s="214" t="s">
        <v>122</v>
      </c>
      <c r="H129" s="215">
        <v>1</v>
      </c>
      <c r="I129" s="216"/>
      <c r="J129" s="217">
        <f>ROUND(I129*H129,2)</f>
        <v>0</v>
      </c>
      <c r="K129" s="218"/>
      <c r="L129" s="44"/>
      <c r="M129" s="225" t="s">
        <v>1</v>
      </c>
      <c r="N129" s="226" t="s">
        <v>38</v>
      </c>
      <c r="O129" s="227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123</v>
      </c>
      <c r="AT129" s="223" t="s">
        <v>119</v>
      </c>
      <c r="AU129" s="223" t="s">
        <v>81</v>
      </c>
      <c r="AY129" s="17" t="s">
        <v>118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123</v>
      </c>
      <c r="BM129" s="223" t="s">
        <v>160</v>
      </c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44"/>
      <c r="M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</sheetData>
  <sheetProtection sheet="1" autoFilter="0" formatColumns="0" formatRows="0" objects="1" scenarios="1" spinCount="100000" saltValue="KnnQzPwPar3OwD03JEODV5v99JmibbmJ6FKU+GSNDsOeSNzZujbtZDAj8tMs8VEu1Ye4IseHr9KTSFDRx9wVBg==" hashValue="ESijcz3VZ8T0zasL8kdBb9OGx0QaW/13asVx/23VROpvSN6Hti7cyi53MzMAVlDWmEuUAWBsdfxOF4a9YCKMKg==" algorithmName="SHA-512" password="CC35"/>
  <autoFilter ref="C116:K12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Svitávka, most na ul. Fr.Řepky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161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20. 1. 2023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21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21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ROUND((SUM(BE120:BE148)),  2)</f>
        <v>0</v>
      </c>
      <c r="G33" s="38"/>
      <c r="H33" s="38"/>
      <c r="I33" s="155">
        <v>0.20999999999999999</v>
      </c>
      <c r="J33" s="154">
        <f>ROUND(((SUM(BE120:BE148))*I33),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ROUND((SUM(BF120:BF148)),  2)</f>
        <v>0</v>
      </c>
      <c r="G34" s="38"/>
      <c r="H34" s="38"/>
      <c r="I34" s="155">
        <v>0.14999999999999999</v>
      </c>
      <c r="J34" s="154">
        <f>ROUND(((SUM(BF120:BF148))*I34),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ROUND((SUM(BG120:BG148)),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ROUND((SUM(BH120:BH148)),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ROUND((SUM(BI120:BI148)),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Svitávka, most na ul. Fr.Řepky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001 - Demolice stávajícího mostu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20. 1. 2023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162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30"/>
      <c r="C98" s="231"/>
      <c r="D98" s="232" t="s">
        <v>163</v>
      </c>
      <c r="E98" s="233"/>
      <c r="F98" s="233"/>
      <c r="G98" s="233"/>
      <c r="H98" s="233"/>
      <c r="I98" s="233"/>
      <c r="J98" s="234">
        <f>J122</f>
        <v>0</v>
      </c>
      <c r="K98" s="231"/>
      <c r="L98" s="23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30"/>
      <c r="C99" s="231"/>
      <c r="D99" s="232" t="s">
        <v>164</v>
      </c>
      <c r="E99" s="233"/>
      <c r="F99" s="233"/>
      <c r="G99" s="233"/>
      <c r="H99" s="233"/>
      <c r="I99" s="233"/>
      <c r="J99" s="234">
        <f>J129</f>
        <v>0</v>
      </c>
      <c r="K99" s="231"/>
      <c r="L99" s="23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30"/>
      <c r="C100" s="231"/>
      <c r="D100" s="232" t="s">
        <v>165</v>
      </c>
      <c r="E100" s="233"/>
      <c r="F100" s="233"/>
      <c r="G100" s="233"/>
      <c r="H100" s="233"/>
      <c r="I100" s="233"/>
      <c r="J100" s="234">
        <f>J141</f>
        <v>0</v>
      </c>
      <c r="K100" s="231"/>
      <c r="L100" s="23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102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Svitávka, most na ul. Fr.Řepky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SO 001 - Demolice stávajícího mostu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20. 1. 2023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29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31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0" customFormat="1" ht="29.28" customHeight="1">
      <c r="A119" s="185"/>
      <c r="B119" s="186"/>
      <c r="C119" s="187" t="s">
        <v>103</v>
      </c>
      <c r="D119" s="188" t="s">
        <v>58</v>
      </c>
      <c r="E119" s="188" t="s">
        <v>54</v>
      </c>
      <c r="F119" s="188" t="s">
        <v>55</v>
      </c>
      <c r="G119" s="188" t="s">
        <v>104</v>
      </c>
      <c r="H119" s="188" t="s">
        <v>105</v>
      </c>
      <c r="I119" s="188" t="s">
        <v>106</v>
      </c>
      <c r="J119" s="189" t="s">
        <v>98</v>
      </c>
      <c r="K119" s="190" t="s">
        <v>107</v>
      </c>
      <c r="L119" s="191"/>
      <c r="M119" s="100" t="s">
        <v>1</v>
      </c>
      <c r="N119" s="101" t="s">
        <v>37</v>
      </c>
      <c r="O119" s="101" t="s">
        <v>108</v>
      </c>
      <c r="P119" s="101" t="s">
        <v>109</v>
      </c>
      <c r="Q119" s="101" t="s">
        <v>110</v>
      </c>
      <c r="R119" s="101" t="s">
        <v>111</v>
      </c>
      <c r="S119" s="101" t="s">
        <v>112</v>
      </c>
      <c r="T119" s="102" t="s">
        <v>113</v>
      </c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</row>
    <row r="120" s="2" customFormat="1" ht="22.8" customHeight="1">
      <c r="A120" s="38"/>
      <c r="B120" s="39"/>
      <c r="C120" s="107" t="s">
        <v>114</v>
      </c>
      <c r="D120" s="40"/>
      <c r="E120" s="40"/>
      <c r="F120" s="40"/>
      <c r="G120" s="40"/>
      <c r="H120" s="40"/>
      <c r="I120" s="40"/>
      <c r="J120" s="192">
        <f>BK120</f>
        <v>0</v>
      </c>
      <c r="K120" s="40"/>
      <c r="L120" s="44"/>
      <c r="M120" s="103"/>
      <c r="N120" s="193"/>
      <c r="O120" s="104"/>
      <c r="P120" s="194">
        <f>P121</f>
        <v>0</v>
      </c>
      <c r="Q120" s="104"/>
      <c r="R120" s="194">
        <f>R121</f>
        <v>8.3566229500000002</v>
      </c>
      <c r="S120" s="104"/>
      <c r="T120" s="195">
        <f>T121</f>
        <v>242.23199999999997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72</v>
      </c>
      <c r="AU120" s="17" t="s">
        <v>100</v>
      </c>
      <c r="BK120" s="196">
        <f>BK121</f>
        <v>0</v>
      </c>
    </row>
    <row r="121" s="11" customFormat="1" ht="25.92" customHeight="1">
      <c r="A121" s="11"/>
      <c r="B121" s="197"/>
      <c r="C121" s="198"/>
      <c r="D121" s="199" t="s">
        <v>72</v>
      </c>
      <c r="E121" s="200" t="s">
        <v>166</v>
      </c>
      <c r="F121" s="200" t="s">
        <v>167</v>
      </c>
      <c r="G121" s="198"/>
      <c r="H121" s="198"/>
      <c r="I121" s="201"/>
      <c r="J121" s="202">
        <f>BK121</f>
        <v>0</v>
      </c>
      <c r="K121" s="198"/>
      <c r="L121" s="203"/>
      <c r="M121" s="204"/>
      <c r="N121" s="205"/>
      <c r="O121" s="205"/>
      <c r="P121" s="206">
        <f>P122+P129+P141</f>
        <v>0</v>
      </c>
      <c r="Q121" s="205"/>
      <c r="R121" s="206">
        <f>R122+R129+R141</f>
        <v>8.3566229500000002</v>
      </c>
      <c r="S121" s="205"/>
      <c r="T121" s="207">
        <f>T122+T129+T141</f>
        <v>242.23199999999997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8" t="s">
        <v>81</v>
      </c>
      <c r="AT121" s="209" t="s">
        <v>72</v>
      </c>
      <c r="AU121" s="209" t="s">
        <v>73</v>
      </c>
      <c r="AY121" s="208" t="s">
        <v>118</v>
      </c>
      <c r="BK121" s="210">
        <f>BK122+BK129+BK141</f>
        <v>0</v>
      </c>
    </row>
    <row r="122" s="11" customFormat="1" ht="22.8" customHeight="1">
      <c r="A122" s="11"/>
      <c r="B122" s="197"/>
      <c r="C122" s="198"/>
      <c r="D122" s="199" t="s">
        <v>72</v>
      </c>
      <c r="E122" s="236" t="s">
        <v>81</v>
      </c>
      <c r="F122" s="236" t="s">
        <v>168</v>
      </c>
      <c r="G122" s="198"/>
      <c r="H122" s="198"/>
      <c r="I122" s="201"/>
      <c r="J122" s="237">
        <f>BK122</f>
        <v>0</v>
      </c>
      <c r="K122" s="198"/>
      <c r="L122" s="203"/>
      <c r="M122" s="204"/>
      <c r="N122" s="205"/>
      <c r="O122" s="205"/>
      <c r="P122" s="206">
        <f>SUM(P123:P128)</f>
        <v>0</v>
      </c>
      <c r="Q122" s="205"/>
      <c r="R122" s="206">
        <f>SUM(R123:R128)</f>
        <v>0</v>
      </c>
      <c r="S122" s="205"/>
      <c r="T122" s="207">
        <f>SUM(T123:T128)</f>
        <v>77.483999999999995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8" t="s">
        <v>81</v>
      </c>
      <c r="AT122" s="209" t="s">
        <v>72</v>
      </c>
      <c r="AU122" s="209" t="s">
        <v>81</v>
      </c>
      <c r="AY122" s="208" t="s">
        <v>118</v>
      </c>
      <c r="BK122" s="210">
        <f>SUM(BK123:BK128)</f>
        <v>0</v>
      </c>
    </row>
    <row r="123" s="2" customFormat="1" ht="24.15" customHeight="1">
      <c r="A123" s="38"/>
      <c r="B123" s="39"/>
      <c r="C123" s="211" t="s">
        <v>81</v>
      </c>
      <c r="D123" s="211" t="s">
        <v>119</v>
      </c>
      <c r="E123" s="212" t="s">
        <v>169</v>
      </c>
      <c r="F123" s="213" t="s">
        <v>170</v>
      </c>
      <c r="G123" s="214" t="s">
        <v>171</v>
      </c>
      <c r="H123" s="215">
        <v>113.3</v>
      </c>
      <c r="I123" s="216"/>
      <c r="J123" s="217">
        <f>ROUND(I123*H123,2)</f>
        <v>0</v>
      </c>
      <c r="K123" s="218"/>
      <c r="L123" s="44"/>
      <c r="M123" s="219" t="s">
        <v>1</v>
      </c>
      <c r="N123" s="220" t="s">
        <v>38</v>
      </c>
      <c r="O123" s="91"/>
      <c r="P123" s="221">
        <f>O123*H123</f>
        <v>0</v>
      </c>
      <c r="Q123" s="221">
        <v>0</v>
      </c>
      <c r="R123" s="221">
        <f>Q123*H123</f>
        <v>0</v>
      </c>
      <c r="S123" s="221">
        <v>0.17000000000000001</v>
      </c>
      <c r="T123" s="222">
        <f>S123*H123</f>
        <v>19.260999999999999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117</v>
      </c>
      <c r="AT123" s="223" t="s">
        <v>119</v>
      </c>
      <c r="AU123" s="223" t="s">
        <v>83</v>
      </c>
      <c r="AY123" s="17" t="s">
        <v>118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117</v>
      </c>
      <c r="BM123" s="223" t="s">
        <v>172</v>
      </c>
    </row>
    <row r="124" s="13" customFormat="1">
      <c r="A124" s="13"/>
      <c r="B124" s="238"/>
      <c r="C124" s="239"/>
      <c r="D124" s="240" t="s">
        <v>173</v>
      </c>
      <c r="E124" s="241" t="s">
        <v>1</v>
      </c>
      <c r="F124" s="242" t="s">
        <v>174</v>
      </c>
      <c r="G124" s="239"/>
      <c r="H124" s="243">
        <v>113.3</v>
      </c>
      <c r="I124" s="244"/>
      <c r="J124" s="239"/>
      <c r="K124" s="239"/>
      <c r="L124" s="245"/>
      <c r="M124" s="246"/>
      <c r="N124" s="247"/>
      <c r="O124" s="247"/>
      <c r="P124" s="247"/>
      <c r="Q124" s="247"/>
      <c r="R124" s="247"/>
      <c r="S124" s="247"/>
      <c r="T124" s="24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9" t="s">
        <v>173</v>
      </c>
      <c r="AU124" s="249" t="s">
        <v>83</v>
      </c>
      <c r="AV124" s="13" t="s">
        <v>83</v>
      </c>
      <c r="AW124" s="13" t="s">
        <v>30</v>
      </c>
      <c r="AX124" s="13" t="s">
        <v>81</v>
      </c>
      <c r="AY124" s="249" t="s">
        <v>118</v>
      </c>
    </row>
    <row r="125" s="2" customFormat="1" ht="24.15" customHeight="1">
      <c r="A125" s="38"/>
      <c r="B125" s="39"/>
      <c r="C125" s="211" t="s">
        <v>83</v>
      </c>
      <c r="D125" s="211" t="s">
        <v>119</v>
      </c>
      <c r="E125" s="212" t="s">
        <v>175</v>
      </c>
      <c r="F125" s="213" t="s">
        <v>176</v>
      </c>
      <c r="G125" s="214" t="s">
        <v>171</v>
      </c>
      <c r="H125" s="215">
        <v>184.25</v>
      </c>
      <c r="I125" s="216"/>
      <c r="J125" s="217">
        <f>ROUND(I125*H125,2)</f>
        <v>0</v>
      </c>
      <c r="K125" s="218"/>
      <c r="L125" s="44"/>
      <c r="M125" s="219" t="s">
        <v>1</v>
      </c>
      <c r="N125" s="220" t="s">
        <v>38</v>
      </c>
      <c r="O125" s="91"/>
      <c r="P125" s="221">
        <f>O125*H125</f>
        <v>0</v>
      </c>
      <c r="Q125" s="221">
        <v>0</v>
      </c>
      <c r="R125" s="221">
        <f>Q125*H125</f>
        <v>0</v>
      </c>
      <c r="S125" s="221">
        <v>0.316</v>
      </c>
      <c r="T125" s="222">
        <f>S125*H125</f>
        <v>58.222999999999999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117</v>
      </c>
      <c r="AT125" s="223" t="s">
        <v>119</v>
      </c>
      <c r="AU125" s="223" t="s">
        <v>83</v>
      </c>
      <c r="AY125" s="17" t="s">
        <v>118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117</v>
      </c>
      <c r="BM125" s="223" t="s">
        <v>177</v>
      </c>
    </row>
    <row r="126" s="13" customFormat="1">
      <c r="A126" s="13"/>
      <c r="B126" s="238"/>
      <c r="C126" s="239"/>
      <c r="D126" s="240" t="s">
        <v>173</v>
      </c>
      <c r="E126" s="241" t="s">
        <v>1</v>
      </c>
      <c r="F126" s="242" t="s">
        <v>178</v>
      </c>
      <c r="G126" s="239"/>
      <c r="H126" s="243">
        <v>70.950000000000003</v>
      </c>
      <c r="I126" s="244"/>
      <c r="J126" s="239"/>
      <c r="K126" s="239"/>
      <c r="L126" s="245"/>
      <c r="M126" s="246"/>
      <c r="N126" s="247"/>
      <c r="O126" s="247"/>
      <c r="P126" s="247"/>
      <c r="Q126" s="247"/>
      <c r="R126" s="247"/>
      <c r="S126" s="247"/>
      <c r="T126" s="24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9" t="s">
        <v>173</v>
      </c>
      <c r="AU126" s="249" t="s">
        <v>83</v>
      </c>
      <c r="AV126" s="13" t="s">
        <v>83</v>
      </c>
      <c r="AW126" s="13" t="s">
        <v>30</v>
      </c>
      <c r="AX126" s="13" t="s">
        <v>73</v>
      </c>
      <c r="AY126" s="249" t="s">
        <v>118</v>
      </c>
    </row>
    <row r="127" s="13" customFormat="1">
      <c r="A127" s="13"/>
      <c r="B127" s="238"/>
      <c r="C127" s="239"/>
      <c r="D127" s="240" t="s">
        <v>173</v>
      </c>
      <c r="E127" s="241" t="s">
        <v>1</v>
      </c>
      <c r="F127" s="242" t="s">
        <v>174</v>
      </c>
      <c r="G127" s="239"/>
      <c r="H127" s="243">
        <v>113.3</v>
      </c>
      <c r="I127" s="244"/>
      <c r="J127" s="239"/>
      <c r="K127" s="239"/>
      <c r="L127" s="245"/>
      <c r="M127" s="246"/>
      <c r="N127" s="247"/>
      <c r="O127" s="247"/>
      <c r="P127" s="247"/>
      <c r="Q127" s="247"/>
      <c r="R127" s="247"/>
      <c r="S127" s="247"/>
      <c r="T127" s="24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9" t="s">
        <v>173</v>
      </c>
      <c r="AU127" s="249" t="s">
        <v>83</v>
      </c>
      <c r="AV127" s="13" t="s">
        <v>83</v>
      </c>
      <c r="AW127" s="13" t="s">
        <v>30</v>
      </c>
      <c r="AX127" s="13" t="s">
        <v>73</v>
      </c>
      <c r="AY127" s="249" t="s">
        <v>118</v>
      </c>
    </row>
    <row r="128" s="14" customFormat="1">
      <c r="A128" s="14"/>
      <c r="B128" s="250"/>
      <c r="C128" s="251"/>
      <c r="D128" s="240" t="s">
        <v>173</v>
      </c>
      <c r="E128" s="252" t="s">
        <v>1</v>
      </c>
      <c r="F128" s="253" t="s">
        <v>179</v>
      </c>
      <c r="G128" s="251"/>
      <c r="H128" s="254">
        <v>184.25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173</v>
      </c>
      <c r="AU128" s="260" t="s">
        <v>83</v>
      </c>
      <c r="AV128" s="14" t="s">
        <v>117</v>
      </c>
      <c r="AW128" s="14" t="s">
        <v>4</v>
      </c>
      <c r="AX128" s="14" t="s">
        <v>81</v>
      </c>
      <c r="AY128" s="260" t="s">
        <v>118</v>
      </c>
    </row>
    <row r="129" s="11" customFormat="1" ht="22.8" customHeight="1">
      <c r="A129" s="11"/>
      <c r="B129" s="197"/>
      <c r="C129" s="198"/>
      <c r="D129" s="199" t="s">
        <v>72</v>
      </c>
      <c r="E129" s="236" t="s">
        <v>151</v>
      </c>
      <c r="F129" s="236" t="s">
        <v>180</v>
      </c>
      <c r="G129" s="198"/>
      <c r="H129" s="198"/>
      <c r="I129" s="201"/>
      <c r="J129" s="237">
        <f>BK129</f>
        <v>0</v>
      </c>
      <c r="K129" s="198"/>
      <c r="L129" s="203"/>
      <c r="M129" s="204"/>
      <c r="N129" s="205"/>
      <c r="O129" s="205"/>
      <c r="P129" s="206">
        <f>SUM(P130:P140)</f>
        <v>0</v>
      </c>
      <c r="Q129" s="205"/>
      <c r="R129" s="206">
        <f>SUM(R130:R140)</f>
        <v>8.3566229500000002</v>
      </c>
      <c r="S129" s="205"/>
      <c r="T129" s="207">
        <f>SUM(T130:T140)</f>
        <v>164.74799999999999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8" t="s">
        <v>81</v>
      </c>
      <c r="AT129" s="209" t="s">
        <v>72</v>
      </c>
      <c r="AU129" s="209" t="s">
        <v>81</v>
      </c>
      <c r="AY129" s="208" t="s">
        <v>118</v>
      </c>
      <c r="BK129" s="210">
        <f>SUM(BK130:BK140)</f>
        <v>0</v>
      </c>
    </row>
    <row r="130" s="2" customFormat="1" ht="16.5" customHeight="1">
      <c r="A130" s="38"/>
      <c r="B130" s="39"/>
      <c r="C130" s="211" t="s">
        <v>128</v>
      </c>
      <c r="D130" s="211" t="s">
        <v>119</v>
      </c>
      <c r="E130" s="212" t="s">
        <v>181</v>
      </c>
      <c r="F130" s="213" t="s">
        <v>182</v>
      </c>
      <c r="G130" s="214" t="s">
        <v>183</v>
      </c>
      <c r="H130" s="215">
        <v>44.917000000000002</v>
      </c>
      <c r="I130" s="216"/>
      <c r="J130" s="217">
        <f>ROUND(I130*H130,2)</f>
        <v>0</v>
      </c>
      <c r="K130" s="218"/>
      <c r="L130" s="44"/>
      <c r="M130" s="219" t="s">
        <v>1</v>
      </c>
      <c r="N130" s="220" t="s">
        <v>38</v>
      </c>
      <c r="O130" s="91"/>
      <c r="P130" s="221">
        <f>O130*H130</f>
        <v>0</v>
      </c>
      <c r="Q130" s="221">
        <v>0.12171</v>
      </c>
      <c r="R130" s="221">
        <f>Q130*H130</f>
        <v>5.4668480700000002</v>
      </c>
      <c r="S130" s="221">
        <v>2.3999999999999999</v>
      </c>
      <c r="T130" s="222">
        <f>S130*H130</f>
        <v>107.8008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117</v>
      </c>
      <c r="AT130" s="223" t="s">
        <v>119</v>
      </c>
      <c r="AU130" s="223" t="s">
        <v>83</v>
      </c>
      <c r="AY130" s="17" t="s">
        <v>118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117</v>
      </c>
      <c r="BM130" s="223" t="s">
        <v>184</v>
      </c>
    </row>
    <row r="131" s="15" customFormat="1">
      <c r="A131" s="15"/>
      <c r="B131" s="261"/>
      <c r="C131" s="262"/>
      <c r="D131" s="240" t="s">
        <v>173</v>
      </c>
      <c r="E131" s="263" t="s">
        <v>1</v>
      </c>
      <c r="F131" s="264" t="s">
        <v>185</v>
      </c>
      <c r="G131" s="262"/>
      <c r="H131" s="263" t="s">
        <v>1</v>
      </c>
      <c r="I131" s="265"/>
      <c r="J131" s="262"/>
      <c r="K131" s="262"/>
      <c r="L131" s="266"/>
      <c r="M131" s="267"/>
      <c r="N131" s="268"/>
      <c r="O131" s="268"/>
      <c r="P131" s="268"/>
      <c r="Q131" s="268"/>
      <c r="R131" s="268"/>
      <c r="S131" s="268"/>
      <c r="T131" s="269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0" t="s">
        <v>173</v>
      </c>
      <c r="AU131" s="270" t="s">
        <v>83</v>
      </c>
      <c r="AV131" s="15" t="s">
        <v>81</v>
      </c>
      <c r="AW131" s="15" t="s">
        <v>30</v>
      </c>
      <c r="AX131" s="15" t="s">
        <v>73</v>
      </c>
      <c r="AY131" s="270" t="s">
        <v>118</v>
      </c>
    </row>
    <row r="132" s="13" customFormat="1">
      <c r="A132" s="13"/>
      <c r="B132" s="238"/>
      <c r="C132" s="239"/>
      <c r="D132" s="240" t="s">
        <v>173</v>
      </c>
      <c r="E132" s="241" t="s">
        <v>1</v>
      </c>
      <c r="F132" s="242" t="s">
        <v>186</v>
      </c>
      <c r="G132" s="239"/>
      <c r="H132" s="243">
        <v>18.942</v>
      </c>
      <c r="I132" s="244"/>
      <c r="J132" s="239"/>
      <c r="K132" s="239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173</v>
      </c>
      <c r="AU132" s="249" t="s">
        <v>83</v>
      </c>
      <c r="AV132" s="13" t="s">
        <v>83</v>
      </c>
      <c r="AW132" s="13" t="s">
        <v>30</v>
      </c>
      <c r="AX132" s="13" t="s">
        <v>73</v>
      </c>
      <c r="AY132" s="249" t="s">
        <v>118</v>
      </c>
    </row>
    <row r="133" s="13" customFormat="1">
      <c r="A133" s="13"/>
      <c r="B133" s="238"/>
      <c r="C133" s="239"/>
      <c r="D133" s="240" t="s">
        <v>173</v>
      </c>
      <c r="E133" s="241" t="s">
        <v>1</v>
      </c>
      <c r="F133" s="242" t="s">
        <v>187</v>
      </c>
      <c r="G133" s="239"/>
      <c r="H133" s="243">
        <v>19.946999999999999</v>
      </c>
      <c r="I133" s="244"/>
      <c r="J133" s="239"/>
      <c r="K133" s="239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173</v>
      </c>
      <c r="AU133" s="249" t="s">
        <v>83</v>
      </c>
      <c r="AV133" s="13" t="s">
        <v>83</v>
      </c>
      <c r="AW133" s="13" t="s">
        <v>30</v>
      </c>
      <c r="AX133" s="13" t="s">
        <v>73</v>
      </c>
      <c r="AY133" s="249" t="s">
        <v>118</v>
      </c>
    </row>
    <row r="134" s="13" customFormat="1">
      <c r="A134" s="13"/>
      <c r="B134" s="238"/>
      <c r="C134" s="239"/>
      <c r="D134" s="240" t="s">
        <v>173</v>
      </c>
      <c r="E134" s="241" t="s">
        <v>1</v>
      </c>
      <c r="F134" s="242" t="s">
        <v>188</v>
      </c>
      <c r="G134" s="239"/>
      <c r="H134" s="243">
        <v>2.948</v>
      </c>
      <c r="I134" s="244"/>
      <c r="J134" s="239"/>
      <c r="K134" s="239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173</v>
      </c>
      <c r="AU134" s="249" t="s">
        <v>83</v>
      </c>
      <c r="AV134" s="13" t="s">
        <v>83</v>
      </c>
      <c r="AW134" s="13" t="s">
        <v>30</v>
      </c>
      <c r="AX134" s="13" t="s">
        <v>73</v>
      </c>
      <c r="AY134" s="249" t="s">
        <v>118</v>
      </c>
    </row>
    <row r="135" s="13" customFormat="1">
      <c r="A135" s="13"/>
      <c r="B135" s="238"/>
      <c r="C135" s="239"/>
      <c r="D135" s="240" t="s">
        <v>173</v>
      </c>
      <c r="E135" s="241" t="s">
        <v>1</v>
      </c>
      <c r="F135" s="242" t="s">
        <v>189</v>
      </c>
      <c r="G135" s="239"/>
      <c r="H135" s="243">
        <v>3.0800000000000001</v>
      </c>
      <c r="I135" s="244"/>
      <c r="J135" s="239"/>
      <c r="K135" s="239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173</v>
      </c>
      <c r="AU135" s="249" t="s">
        <v>83</v>
      </c>
      <c r="AV135" s="13" t="s">
        <v>83</v>
      </c>
      <c r="AW135" s="13" t="s">
        <v>30</v>
      </c>
      <c r="AX135" s="13" t="s">
        <v>73</v>
      </c>
      <c r="AY135" s="249" t="s">
        <v>118</v>
      </c>
    </row>
    <row r="136" s="14" customFormat="1">
      <c r="A136" s="14"/>
      <c r="B136" s="250"/>
      <c r="C136" s="251"/>
      <c r="D136" s="240" t="s">
        <v>173</v>
      </c>
      <c r="E136" s="252" t="s">
        <v>1</v>
      </c>
      <c r="F136" s="253" t="s">
        <v>179</v>
      </c>
      <c r="G136" s="251"/>
      <c r="H136" s="254">
        <v>44.917000000000002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173</v>
      </c>
      <c r="AU136" s="260" t="s">
        <v>83</v>
      </c>
      <c r="AV136" s="14" t="s">
        <v>117</v>
      </c>
      <c r="AW136" s="14" t="s">
        <v>4</v>
      </c>
      <c r="AX136" s="14" t="s">
        <v>81</v>
      </c>
      <c r="AY136" s="260" t="s">
        <v>118</v>
      </c>
    </row>
    <row r="137" s="2" customFormat="1" ht="16.5" customHeight="1">
      <c r="A137" s="38"/>
      <c r="B137" s="39"/>
      <c r="C137" s="211" t="s">
        <v>117</v>
      </c>
      <c r="D137" s="211" t="s">
        <v>119</v>
      </c>
      <c r="E137" s="212" t="s">
        <v>190</v>
      </c>
      <c r="F137" s="213" t="s">
        <v>191</v>
      </c>
      <c r="G137" s="214" t="s">
        <v>183</v>
      </c>
      <c r="H137" s="215">
        <v>23.728000000000002</v>
      </c>
      <c r="I137" s="216"/>
      <c r="J137" s="217">
        <f>ROUND(I137*H137,2)</f>
        <v>0</v>
      </c>
      <c r="K137" s="218"/>
      <c r="L137" s="44"/>
      <c r="M137" s="219" t="s">
        <v>1</v>
      </c>
      <c r="N137" s="220" t="s">
        <v>38</v>
      </c>
      <c r="O137" s="91"/>
      <c r="P137" s="221">
        <f>O137*H137</f>
        <v>0</v>
      </c>
      <c r="Q137" s="221">
        <v>0.12171</v>
      </c>
      <c r="R137" s="221">
        <f>Q137*H137</f>
        <v>2.88793488</v>
      </c>
      <c r="S137" s="221">
        <v>2.3999999999999999</v>
      </c>
      <c r="T137" s="222">
        <f>S137*H137</f>
        <v>56.947200000000002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117</v>
      </c>
      <c r="AT137" s="223" t="s">
        <v>119</v>
      </c>
      <c r="AU137" s="223" t="s">
        <v>83</v>
      </c>
      <c r="AY137" s="17" t="s">
        <v>118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117</v>
      </c>
      <c r="BM137" s="223" t="s">
        <v>192</v>
      </c>
    </row>
    <row r="138" s="13" customFormat="1">
      <c r="A138" s="13"/>
      <c r="B138" s="238"/>
      <c r="C138" s="239"/>
      <c r="D138" s="240" t="s">
        <v>173</v>
      </c>
      <c r="E138" s="241" t="s">
        <v>1</v>
      </c>
      <c r="F138" s="242" t="s">
        <v>193</v>
      </c>
      <c r="G138" s="239"/>
      <c r="H138" s="243">
        <v>23.728000000000002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173</v>
      </c>
      <c r="AU138" s="249" t="s">
        <v>83</v>
      </c>
      <c r="AV138" s="13" t="s">
        <v>83</v>
      </c>
      <c r="AW138" s="13" t="s">
        <v>30</v>
      </c>
      <c r="AX138" s="13" t="s">
        <v>81</v>
      </c>
      <c r="AY138" s="249" t="s">
        <v>118</v>
      </c>
    </row>
    <row r="139" s="2" customFormat="1" ht="16.5" customHeight="1">
      <c r="A139" s="38"/>
      <c r="B139" s="39"/>
      <c r="C139" s="211" t="s">
        <v>135</v>
      </c>
      <c r="D139" s="211" t="s">
        <v>119</v>
      </c>
      <c r="E139" s="212" t="s">
        <v>194</v>
      </c>
      <c r="F139" s="213" t="s">
        <v>195</v>
      </c>
      <c r="G139" s="214" t="s">
        <v>196</v>
      </c>
      <c r="H139" s="215">
        <v>23</v>
      </c>
      <c r="I139" s="216"/>
      <c r="J139" s="217">
        <f>ROUND(I139*H139,2)</f>
        <v>0</v>
      </c>
      <c r="K139" s="218"/>
      <c r="L139" s="44"/>
      <c r="M139" s="219" t="s">
        <v>1</v>
      </c>
      <c r="N139" s="220" t="s">
        <v>38</v>
      </c>
      <c r="O139" s="91"/>
      <c r="P139" s="221">
        <f>O139*H139</f>
        <v>0</v>
      </c>
      <c r="Q139" s="221">
        <v>8.0000000000000007E-05</v>
      </c>
      <c r="R139" s="221">
        <f>Q139*H139</f>
        <v>0.0018400000000000001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117</v>
      </c>
      <c r="AT139" s="223" t="s">
        <v>119</v>
      </c>
      <c r="AU139" s="223" t="s">
        <v>83</v>
      </c>
      <c r="AY139" s="17" t="s">
        <v>118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117</v>
      </c>
      <c r="BM139" s="223" t="s">
        <v>197</v>
      </c>
    </row>
    <row r="140" s="13" customFormat="1">
      <c r="A140" s="13"/>
      <c r="B140" s="238"/>
      <c r="C140" s="239"/>
      <c r="D140" s="240" t="s">
        <v>173</v>
      </c>
      <c r="E140" s="241" t="s">
        <v>1</v>
      </c>
      <c r="F140" s="242" t="s">
        <v>198</v>
      </c>
      <c r="G140" s="239"/>
      <c r="H140" s="243">
        <v>23</v>
      </c>
      <c r="I140" s="244"/>
      <c r="J140" s="239"/>
      <c r="K140" s="239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173</v>
      </c>
      <c r="AU140" s="249" t="s">
        <v>83</v>
      </c>
      <c r="AV140" s="13" t="s">
        <v>83</v>
      </c>
      <c r="AW140" s="13" t="s">
        <v>30</v>
      </c>
      <c r="AX140" s="13" t="s">
        <v>81</v>
      </c>
      <c r="AY140" s="249" t="s">
        <v>118</v>
      </c>
    </row>
    <row r="141" s="11" customFormat="1" ht="22.8" customHeight="1">
      <c r="A141" s="11"/>
      <c r="B141" s="197"/>
      <c r="C141" s="198"/>
      <c r="D141" s="199" t="s">
        <v>72</v>
      </c>
      <c r="E141" s="236" t="s">
        <v>199</v>
      </c>
      <c r="F141" s="236" t="s">
        <v>200</v>
      </c>
      <c r="G141" s="198"/>
      <c r="H141" s="198"/>
      <c r="I141" s="201"/>
      <c r="J141" s="237">
        <f>BK141</f>
        <v>0</v>
      </c>
      <c r="K141" s="198"/>
      <c r="L141" s="203"/>
      <c r="M141" s="204"/>
      <c r="N141" s="205"/>
      <c r="O141" s="205"/>
      <c r="P141" s="206">
        <f>SUM(P142:P148)</f>
        <v>0</v>
      </c>
      <c r="Q141" s="205"/>
      <c r="R141" s="206">
        <f>SUM(R142:R148)</f>
        <v>0</v>
      </c>
      <c r="S141" s="205"/>
      <c r="T141" s="207">
        <f>SUM(T142:T148)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208" t="s">
        <v>81</v>
      </c>
      <c r="AT141" s="209" t="s">
        <v>72</v>
      </c>
      <c r="AU141" s="209" t="s">
        <v>81</v>
      </c>
      <c r="AY141" s="208" t="s">
        <v>118</v>
      </c>
      <c r="BK141" s="210">
        <f>SUM(BK142:BK148)</f>
        <v>0</v>
      </c>
    </row>
    <row r="142" s="2" customFormat="1" ht="24.15" customHeight="1">
      <c r="A142" s="38"/>
      <c r="B142" s="39"/>
      <c r="C142" s="211" t="s">
        <v>139</v>
      </c>
      <c r="D142" s="211" t="s">
        <v>119</v>
      </c>
      <c r="E142" s="212" t="s">
        <v>201</v>
      </c>
      <c r="F142" s="213" t="s">
        <v>202</v>
      </c>
      <c r="G142" s="214" t="s">
        <v>203</v>
      </c>
      <c r="H142" s="215">
        <v>242.232</v>
      </c>
      <c r="I142" s="216"/>
      <c r="J142" s="217">
        <f>ROUND(I142*H142,2)</f>
        <v>0</v>
      </c>
      <c r="K142" s="218"/>
      <c r="L142" s="44"/>
      <c r="M142" s="219" t="s">
        <v>1</v>
      </c>
      <c r="N142" s="220" t="s">
        <v>38</v>
      </c>
      <c r="O142" s="91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117</v>
      </c>
      <c r="AT142" s="223" t="s">
        <v>119</v>
      </c>
      <c r="AU142" s="223" t="s">
        <v>83</v>
      </c>
      <c r="AY142" s="17" t="s">
        <v>118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117</v>
      </c>
      <c r="BM142" s="223" t="s">
        <v>204</v>
      </c>
    </row>
    <row r="143" s="2" customFormat="1" ht="24.15" customHeight="1">
      <c r="A143" s="38"/>
      <c r="B143" s="39"/>
      <c r="C143" s="211" t="s">
        <v>143</v>
      </c>
      <c r="D143" s="211" t="s">
        <v>119</v>
      </c>
      <c r="E143" s="212" t="s">
        <v>205</v>
      </c>
      <c r="F143" s="213" t="s">
        <v>206</v>
      </c>
      <c r="G143" s="214" t="s">
        <v>203</v>
      </c>
      <c r="H143" s="215">
        <v>5813.5680000000002</v>
      </c>
      <c r="I143" s="216"/>
      <c r="J143" s="217">
        <f>ROUND(I143*H143,2)</f>
        <v>0</v>
      </c>
      <c r="K143" s="218"/>
      <c r="L143" s="44"/>
      <c r="M143" s="219" t="s">
        <v>1</v>
      </c>
      <c r="N143" s="220" t="s">
        <v>38</v>
      </c>
      <c r="O143" s="91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117</v>
      </c>
      <c r="AT143" s="223" t="s">
        <v>119</v>
      </c>
      <c r="AU143" s="223" t="s">
        <v>83</v>
      </c>
      <c r="AY143" s="17" t="s">
        <v>118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117</v>
      </c>
      <c r="BM143" s="223" t="s">
        <v>207</v>
      </c>
    </row>
    <row r="144" s="13" customFormat="1">
      <c r="A144" s="13"/>
      <c r="B144" s="238"/>
      <c r="C144" s="239"/>
      <c r="D144" s="240" t="s">
        <v>173</v>
      </c>
      <c r="E144" s="241" t="s">
        <v>1</v>
      </c>
      <c r="F144" s="242" t="s">
        <v>208</v>
      </c>
      <c r="G144" s="239"/>
      <c r="H144" s="243">
        <v>5813.5680000000002</v>
      </c>
      <c r="I144" s="244"/>
      <c r="J144" s="239"/>
      <c r="K144" s="239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173</v>
      </c>
      <c r="AU144" s="249" t="s">
        <v>83</v>
      </c>
      <c r="AV144" s="13" t="s">
        <v>83</v>
      </c>
      <c r="AW144" s="13" t="s">
        <v>30</v>
      </c>
      <c r="AX144" s="13" t="s">
        <v>81</v>
      </c>
      <c r="AY144" s="249" t="s">
        <v>118</v>
      </c>
    </row>
    <row r="145" s="2" customFormat="1" ht="24.15" customHeight="1">
      <c r="A145" s="38"/>
      <c r="B145" s="39"/>
      <c r="C145" s="211" t="s">
        <v>147</v>
      </c>
      <c r="D145" s="211" t="s">
        <v>119</v>
      </c>
      <c r="E145" s="212" t="s">
        <v>209</v>
      </c>
      <c r="F145" s="213" t="s">
        <v>210</v>
      </c>
      <c r="G145" s="214" t="s">
        <v>203</v>
      </c>
      <c r="H145" s="215">
        <v>242.232</v>
      </c>
      <c r="I145" s="216"/>
      <c r="J145" s="217">
        <f>ROUND(I145*H145,2)</f>
        <v>0</v>
      </c>
      <c r="K145" s="218"/>
      <c r="L145" s="44"/>
      <c r="M145" s="219" t="s">
        <v>1</v>
      </c>
      <c r="N145" s="220" t="s">
        <v>38</v>
      </c>
      <c r="O145" s="91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117</v>
      </c>
      <c r="AT145" s="223" t="s">
        <v>119</v>
      </c>
      <c r="AU145" s="223" t="s">
        <v>83</v>
      </c>
      <c r="AY145" s="17" t="s">
        <v>118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117</v>
      </c>
      <c r="BM145" s="223" t="s">
        <v>211</v>
      </c>
    </row>
    <row r="146" s="2" customFormat="1" ht="37.8" customHeight="1">
      <c r="A146" s="38"/>
      <c r="B146" s="39"/>
      <c r="C146" s="211" t="s">
        <v>151</v>
      </c>
      <c r="D146" s="211" t="s">
        <v>119</v>
      </c>
      <c r="E146" s="212" t="s">
        <v>212</v>
      </c>
      <c r="F146" s="213" t="s">
        <v>213</v>
      </c>
      <c r="G146" s="214" t="s">
        <v>203</v>
      </c>
      <c r="H146" s="215">
        <v>164.74799999999999</v>
      </c>
      <c r="I146" s="216"/>
      <c r="J146" s="217">
        <f>ROUND(I146*H146,2)</f>
        <v>0</v>
      </c>
      <c r="K146" s="218"/>
      <c r="L146" s="44"/>
      <c r="M146" s="219" t="s">
        <v>1</v>
      </c>
      <c r="N146" s="220" t="s">
        <v>38</v>
      </c>
      <c r="O146" s="91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117</v>
      </c>
      <c r="AT146" s="223" t="s">
        <v>119</v>
      </c>
      <c r="AU146" s="223" t="s">
        <v>83</v>
      </c>
      <c r="AY146" s="17" t="s">
        <v>118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117</v>
      </c>
      <c r="BM146" s="223" t="s">
        <v>214</v>
      </c>
    </row>
    <row r="147" s="2" customFormat="1" ht="44.25" customHeight="1">
      <c r="A147" s="38"/>
      <c r="B147" s="39"/>
      <c r="C147" s="211" t="s">
        <v>155</v>
      </c>
      <c r="D147" s="211" t="s">
        <v>119</v>
      </c>
      <c r="E147" s="212" t="s">
        <v>215</v>
      </c>
      <c r="F147" s="213" t="s">
        <v>216</v>
      </c>
      <c r="G147" s="214" t="s">
        <v>203</v>
      </c>
      <c r="H147" s="215">
        <v>19.260999999999999</v>
      </c>
      <c r="I147" s="216"/>
      <c r="J147" s="217">
        <f>ROUND(I147*H147,2)</f>
        <v>0</v>
      </c>
      <c r="K147" s="218"/>
      <c r="L147" s="44"/>
      <c r="M147" s="219" t="s">
        <v>1</v>
      </c>
      <c r="N147" s="220" t="s">
        <v>38</v>
      </c>
      <c r="O147" s="91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117</v>
      </c>
      <c r="AT147" s="223" t="s">
        <v>119</v>
      </c>
      <c r="AU147" s="223" t="s">
        <v>83</v>
      </c>
      <c r="AY147" s="17" t="s">
        <v>118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117</v>
      </c>
      <c r="BM147" s="223" t="s">
        <v>217</v>
      </c>
    </row>
    <row r="148" s="2" customFormat="1" ht="44.25" customHeight="1">
      <c r="A148" s="38"/>
      <c r="B148" s="39"/>
      <c r="C148" s="211" t="s">
        <v>158</v>
      </c>
      <c r="D148" s="211" t="s">
        <v>119</v>
      </c>
      <c r="E148" s="212" t="s">
        <v>218</v>
      </c>
      <c r="F148" s="213" t="s">
        <v>219</v>
      </c>
      <c r="G148" s="214" t="s">
        <v>203</v>
      </c>
      <c r="H148" s="215">
        <v>58.222999999999999</v>
      </c>
      <c r="I148" s="216"/>
      <c r="J148" s="217">
        <f>ROUND(I148*H148,2)</f>
        <v>0</v>
      </c>
      <c r="K148" s="218"/>
      <c r="L148" s="44"/>
      <c r="M148" s="225" t="s">
        <v>1</v>
      </c>
      <c r="N148" s="226" t="s">
        <v>38</v>
      </c>
      <c r="O148" s="227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117</v>
      </c>
      <c r="AT148" s="223" t="s">
        <v>119</v>
      </c>
      <c r="AU148" s="223" t="s">
        <v>83</v>
      </c>
      <c r="AY148" s="17" t="s">
        <v>118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117</v>
      </c>
      <c r="BM148" s="223" t="s">
        <v>220</v>
      </c>
    </row>
    <row r="149" s="2" customFormat="1" ht="6.96" customHeight="1">
      <c r="A149" s="38"/>
      <c r="B149" s="66"/>
      <c r="C149" s="67"/>
      <c r="D149" s="67"/>
      <c r="E149" s="67"/>
      <c r="F149" s="67"/>
      <c r="G149" s="67"/>
      <c r="H149" s="67"/>
      <c r="I149" s="67"/>
      <c r="J149" s="67"/>
      <c r="K149" s="67"/>
      <c r="L149" s="44"/>
      <c r="M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</row>
  </sheetData>
  <sheetProtection sheet="1" autoFilter="0" formatColumns="0" formatRows="0" objects="1" scenarios="1" spinCount="100000" saltValue="UI8Z5N7h/WOWWMvpYJAhnG0y1c5sHpvgu5WdTVsqpGlkacmNRGrpka/OYT1E8UpI86Z0kSBOrVzMIXl4gTYQ8A==" hashValue="5V4ybXrhFNu5QC1XNhE4Levyz5Xv7KqC3j3zc7TnMMiBXqnoMKv2BLJ6sJ3rx/GUv0m9qwPJMn7+y5LAFHXNCw==" algorithmName="SHA-512" password="CC35"/>
  <autoFilter ref="C119:K14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Svitávka, most na ul. Fr.Řepky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221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20. 1. 2023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21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21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ROUND((SUM(BE127:BE314)),  2)</f>
        <v>0</v>
      </c>
      <c r="G33" s="38"/>
      <c r="H33" s="38"/>
      <c r="I33" s="155">
        <v>0.20999999999999999</v>
      </c>
      <c r="J33" s="154">
        <f>ROUND(((SUM(BE127:BE314))*I33),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ROUND((SUM(BF127:BF314)),  2)</f>
        <v>0</v>
      </c>
      <c r="G34" s="38"/>
      <c r="H34" s="38"/>
      <c r="I34" s="155">
        <v>0.14999999999999999</v>
      </c>
      <c r="J34" s="154">
        <f>ROUND(((SUM(BF127:BF314))*I34),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ROUND((SUM(BG127:BG314)),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ROUND((SUM(BH127:BH314)),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ROUND((SUM(BI127:BI314)),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Svitávka, most na ul. Fr.Řepky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201 - Most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20. 1. 2023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162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30"/>
      <c r="C98" s="231"/>
      <c r="D98" s="232" t="s">
        <v>163</v>
      </c>
      <c r="E98" s="233"/>
      <c r="F98" s="233"/>
      <c r="G98" s="233"/>
      <c r="H98" s="233"/>
      <c r="I98" s="233"/>
      <c r="J98" s="234">
        <f>J129</f>
        <v>0</v>
      </c>
      <c r="K98" s="231"/>
      <c r="L98" s="23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30"/>
      <c r="C99" s="231"/>
      <c r="D99" s="232" t="s">
        <v>222</v>
      </c>
      <c r="E99" s="233"/>
      <c r="F99" s="233"/>
      <c r="G99" s="233"/>
      <c r="H99" s="233"/>
      <c r="I99" s="233"/>
      <c r="J99" s="234">
        <f>J149</f>
        <v>0</v>
      </c>
      <c r="K99" s="231"/>
      <c r="L99" s="23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30"/>
      <c r="C100" s="231"/>
      <c r="D100" s="232" t="s">
        <v>223</v>
      </c>
      <c r="E100" s="233"/>
      <c r="F100" s="233"/>
      <c r="G100" s="233"/>
      <c r="H100" s="233"/>
      <c r="I100" s="233"/>
      <c r="J100" s="234">
        <f>J182</f>
        <v>0</v>
      </c>
      <c r="K100" s="231"/>
      <c r="L100" s="23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30"/>
      <c r="C101" s="231"/>
      <c r="D101" s="232" t="s">
        <v>224</v>
      </c>
      <c r="E101" s="233"/>
      <c r="F101" s="233"/>
      <c r="G101" s="233"/>
      <c r="H101" s="233"/>
      <c r="I101" s="233"/>
      <c r="J101" s="234">
        <f>J230</f>
        <v>0</v>
      </c>
      <c r="K101" s="231"/>
      <c r="L101" s="235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30"/>
      <c r="C102" s="231"/>
      <c r="D102" s="232" t="s">
        <v>225</v>
      </c>
      <c r="E102" s="233"/>
      <c r="F102" s="233"/>
      <c r="G102" s="233"/>
      <c r="H102" s="233"/>
      <c r="I102" s="233"/>
      <c r="J102" s="234">
        <f>J256</f>
        <v>0</v>
      </c>
      <c r="K102" s="231"/>
      <c r="L102" s="235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30"/>
      <c r="C103" s="231"/>
      <c r="D103" s="232" t="s">
        <v>226</v>
      </c>
      <c r="E103" s="233"/>
      <c r="F103" s="233"/>
      <c r="G103" s="233"/>
      <c r="H103" s="233"/>
      <c r="I103" s="233"/>
      <c r="J103" s="234">
        <f>J271</f>
        <v>0</v>
      </c>
      <c r="K103" s="231"/>
      <c r="L103" s="23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12" customFormat="1" ht="19.92" customHeight="1">
      <c r="A104" s="12"/>
      <c r="B104" s="230"/>
      <c r="C104" s="231"/>
      <c r="D104" s="232" t="s">
        <v>164</v>
      </c>
      <c r="E104" s="233"/>
      <c r="F104" s="233"/>
      <c r="G104" s="233"/>
      <c r="H104" s="233"/>
      <c r="I104" s="233"/>
      <c r="J104" s="234">
        <f>J276</f>
        <v>0</v>
      </c>
      <c r="K104" s="231"/>
      <c r="L104" s="235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30"/>
      <c r="C105" s="231"/>
      <c r="D105" s="232" t="s">
        <v>227</v>
      </c>
      <c r="E105" s="233"/>
      <c r="F105" s="233"/>
      <c r="G105" s="233"/>
      <c r="H105" s="233"/>
      <c r="I105" s="233"/>
      <c r="J105" s="234">
        <f>J288</f>
        <v>0</v>
      </c>
      <c r="K105" s="231"/>
      <c r="L105" s="235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9" customFormat="1" ht="24.96" customHeight="1">
      <c r="A106" s="9"/>
      <c r="B106" s="179"/>
      <c r="C106" s="180"/>
      <c r="D106" s="181" t="s">
        <v>228</v>
      </c>
      <c r="E106" s="182"/>
      <c r="F106" s="182"/>
      <c r="G106" s="182"/>
      <c r="H106" s="182"/>
      <c r="I106" s="182"/>
      <c r="J106" s="183">
        <f>J290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2" customFormat="1" ht="19.92" customHeight="1">
      <c r="A107" s="12"/>
      <c r="B107" s="230"/>
      <c r="C107" s="231"/>
      <c r="D107" s="232" t="s">
        <v>229</v>
      </c>
      <c r="E107" s="233"/>
      <c r="F107" s="233"/>
      <c r="G107" s="233"/>
      <c r="H107" s="233"/>
      <c r="I107" s="233"/>
      <c r="J107" s="234">
        <f>J291</f>
        <v>0</v>
      </c>
      <c r="K107" s="231"/>
      <c r="L107" s="235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102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Svitávka, most na ul. Fr.Řepky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94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 201 - Most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20. 1. 2023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 xml:space="preserve"> </v>
      </c>
      <c r="G123" s="40"/>
      <c r="H123" s="40"/>
      <c r="I123" s="32" t="s">
        <v>29</v>
      </c>
      <c r="J123" s="36" t="str">
        <f>E21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27</v>
      </c>
      <c r="D124" s="40"/>
      <c r="E124" s="40"/>
      <c r="F124" s="27" t="str">
        <f>IF(E18="","",E18)</f>
        <v>Vyplň údaj</v>
      </c>
      <c r="G124" s="40"/>
      <c r="H124" s="40"/>
      <c r="I124" s="32" t="s">
        <v>31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0" customFormat="1" ht="29.28" customHeight="1">
      <c r="A126" s="185"/>
      <c r="B126" s="186"/>
      <c r="C126" s="187" t="s">
        <v>103</v>
      </c>
      <c r="D126" s="188" t="s">
        <v>58</v>
      </c>
      <c r="E126" s="188" t="s">
        <v>54</v>
      </c>
      <c r="F126" s="188" t="s">
        <v>55</v>
      </c>
      <c r="G126" s="188" t="s">
        <v>104</v>
      </c>
      <c r="H126" s="188" t="s">
        <v>105</v>
      </c>
      <c r="I126" s="188" t="s">
        <v>106</v>
      </c>
      <c r="J126" s="189" t="s">
        <v>98</v>
      </c>
      <c r="K126" s="190" t="s">
        <v>107</v>
      </c>
      <c r="L126" s="191"/>
      <c r="M126" s="100" t="s">
        <v>1</v>
      </c>
      <c r="N126" s="101" t="s">
        <v>37</v>
      </c>
      <c r="O126" s="101" t="s">
        <v>108</v>
      </c>
      <c r="P126" s="101" t="s">
        <v>109</v>
      </c>
      <c r="Q126" s="101" t="s">
        <v>110</v>
      </c>
      <c r="R126" s="101" t="s">
        <v>111</v>
      </c>
      <c r="S126" s="101" t="s">
        <v>112</v>
      </c>
      <c r="T126" s="102" t="s">
        <v>113</v>
      </c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</row>
    <row r="127" s="2" customFormat="1" ht="22.8" customHeight="1">
      <c r="A127" s="38"/>
      <c r="B127" s="39"/>
      <c r="C127" s="107" t="s">
        <v>114</v>
      </c>
      <c r="D127" s="40"/>
      <c r="E127" s="40"/>
      <c r="F127" s="40"/>
      <c r="G127" s="40"/>
      <c r="H127" s="40"/>
      <c r="I127" s="40"/>
      <c r="J127" s="192">
        <f>BK127</f>
        <v>0</v>
      </c>
      <c r="K127" s="40"/>
      <c r="L127" s="44"/>
      <c r="M127" s="103"/>
      <c r="N127" s="193"/>
      <c r="O127" s="104"/>
      <c r="P127" s="194">
        <f>P128+P290</f>
        <v>0</v>
      </c>
      <c r="Q127" s="104"/>
      <c r="R127" s="194">
        <f>R128+R290</f>
        <v>926.10497871999996</v>
      </c>
      <c r="S127" s="104"/>
      <c r="T127" s="195">
        <f>T128+T290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72</v>
      </c>
      <c r="AU127" s="17" t="s">
        <v>100</v>
      </c>
      <c r="BK127" s="196">
        <f>BK128+BK290</f>
        <v>0</v>
      </c>
    </row>
    <row r="128" s="11" customFormat="1" ht="25.92" customHeight="1">
      <c r="A128" s="11"/>
      <c r="B128" s="197"/>
      <c r="C128" s="198"/>
      <c r="D128" s="199" t="s">
        <v>72</v>
      </c>
      <c r="E128" s="200" t="s">
        <v>166</v>
      </c>
      <c r="F128" s="200" t="s">
        <v>167</v>
      </c>
      <c r="G128" s="198"/>
      <c r="H128" s="198"/>
      <c r="I128" s="201"/>
      <c r="J128" s="202">
        <f>BK128</f>
        <v>0</v>
      </c>
      <c r="K128" s="198"/>
      <c r="L128" s="203"/>
      <c r="M128" s="204"/>
      <c r="N128" s="205"/>
      <c r="O128" s="205"/>
      <c r="P128" s="206">
        <f>P129+P149+P182+P230+P256+P271+P276+P288</f>
        <v>0</v>
      </c>
      <c r="Q128" s="205"/>
      <c r="R128" s="206">
        <f>R129+R149+R182+R230+R256+R271+R276+R288</f>
        <v>925.07767521999995</v>
      </c>
      <c r="S128" s="205"/>
      <c r="T128" s="207">
        <f>T129+T149+T182+T230+T256+T271+T276+T288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8" t="s">
        <v>81</v>
      </c>
      <c r="AT128" s="209" t="s">
        <v>72</v>
      </c>
      <c r="AU128" s="209" t="s">
        <v>73</v>
      </c>
      <c r="AY128" s="208" t="s">
        <v>118</v>
      </c>
      <c r="BK128" s="210">
        <f>BK129+BK149+BK182+BK230+BK256+BK271+BK276+BK288</f>
        <v>0</v>
      </c>
    </row>
    <row r="129" s="11" customFormat="1" ht="22.8" customHeight="1">
      <c r="A129" s="11"/>
      <c r="B129" s="197"/>
      <c r="C129" s="198"/>
      <c r="D129" s="199" t="s">
        <v>72</v>
      </c>
      <c r="E129" s="236" t="s">
        <v>81</v>
      </c>
      <c r="F129" s="236" t="s">
        <v>168</v>
      </c>
      <c r="G129" s="198"/>
      <c r="H129" s="198"/>
      <c r="I129" s="201"/>
      <c r="J129" s="237">
        <f>BK129</f>
        <v>0</v>
      </c>
      <c r="K129" s="198"/>
      <c r="L129" s="203"/>
      <c r="M129" s="204"/>
      <c r="N129" s="205"/>
      <c r="O129" s="205"/>
      <c r="P129" s="206">
        <f>SUM(P130:P148)</f>
        <v>0</v>
      </c>
      <c r="Q129" s="205"/>
      <c r="R129" s="206">
        <f>SUM(R130:R148)</f>
        <v>0</v>
      </c>
      <c r="S129" s="205"/>
      <c r="T129" s="207">
        <f>SUM(T130:T148)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8" t="s">
        <v>81</v>
      </c>
      <c r="AT129" s="209" t="s">
        <v>72</v>
      </c>
      <c r="AU129" s="209" t="s">
        <v>81</v>
      </c>
      <c r="AY129" s="208" t="s">
        <v>118</v>
      </c>
      <c r="BK129" s="210">
        <f>SUM(BK130:BK148)</f>
        <v>0</v>
      </c>
    </row>
    <row r="130" s="2" customFormat="1" ht="33" customHeight="1">
      <c r="A130" s="38"/>
      <c r="B130" s="39"/>
      <c r="C130" s="211" t="s">
        <v>81</v>
      </c>
      <c r="D130" s="211" t="s">
        <v>119</v>
      </c>
      <c r="E130" s="212" t="s">
        <v>230</v>
      </c>
      <c r="F130" s="213" t="s">
        <v>231</v>
      </c>
      <c r="G130" s="214" t="s">
        <v>183</v>
      </c>
      <c r="H130" s="215">
        <v>228.321</v>
      </c>
      <c r="I130" s="216"/>
      <c r="J130" s="217">
        <f>ROUND(I130*H130,2)</f>
        <v>0</v>
      </c>
      <c r="K130" s="218"/>
      <c r="L130" s="44"/>
      <c r="M130" s="219" t="s">
        <v>1</v>
      </c>
      <c r="N130" s="220" t="s">
        <v>38</v>
      </c>
      <c r="O130" s="91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117</v>
      </c>
      <c r="AT130" s="223" t="s">
        <v>119</v>
      </c>
      <c r="AU130" s="223" t="s">
        <v>83</v>
      </c>
      <c r="AY130" s="17" t="s">
        <v>118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117</v>
      </c>
      <c r="BM130" s="223" t="s">
        <v>232</v>
      </c>
    </row>
    <row r="131" s="13" customFormat="1">
      <c r="A131" s="13"/>
      <c r="B131" s="238"/>
      <c r="C131" s="239"/>
      <c r="D131" s="240" t="s">
        <v>173</v>
      </c>
      <c r="E131" s="241" t="s">
        <v>1</v>
      </c>
      <c r="F131" s="242" t="s">
        <v>233</v>
      </c>
      <c r="G131" s="239"/>
      <c r="H131" s="243">
        <v>34.451999999999998</v>
      </c>
      <c r="I131" s="244"/>
      <c r="J131" s="239"/>
      <c r="K131" s="239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173</v>
      </c>
      <c r="AU131" s="249" t="s">
        <v>83</v>
      </c>
      <c r="AV131" s="13" t="s">
        <v>83</v>
      </c>
      <c r="AW131" s="13" t="s">
        <v>30</v>
      </c>
      <c r="AX131" s="13" t="s">
        <v>73</v>
      </c>
      <c r="AY131" s="249" t="s">
        <v>118</v>
      </c>
    </row>
    <row r="132" s="13" customFormat="1">
      <c r="A132" s="13"/>
      <c r="B132" s="238"/>
      <c r="C132" s="239"/>
      <c r="D132" s="240" t="s">
        <v>173</v>
      </c>
      <c r="E132" s="241" t="s">
        <v>1</v>
      </c>
      <c r="F132" s="242" t="s">
        <v>234</v>
      </c>
      <c r="G132" s="239"/>
      <c r="H132" s="243">
        <v>167.81899999999999</v>
      </c>
      <c r="I132" s="244"/>
      <c r="J132" s="239"/>
      <c r="K132" s="239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173</v>
      </c>
      <c r="AU132" s="249" t="s">
        <v>83</v>
      </c>
      <c r="AV132" s="13" t="s">
        <v>83</v>
      </c>
      <c r="AW132" s="13" t="s">
        <v>30</v>
      </c>
      <c r="AX132" s="13" t="s">
        <v>73</v>
      </c>
      <c r="AY132" s="249" t="s">
        <v>118</v>
      </c>
    </row>
    <row r="133" s="13" customFormat="1">
      <c r="A133" s="13"/>
      <c r="B133" s="238"/>
      <c r="C133" s="239"/>
      <c r="D133" s="240" t="s">
        <v>173</v>
      </c>
      <c r="E133" s="241" t="s">
        <v>1</v>
      </c>
      <c r="F133" s="242" t="s">
        <v>235</v>
      </c>
      <c r="G133" s="239"/>
      <c r="H133" s="243">
        <v>26.050000000000001</v>
      </c>
      <c r="I133" s="244"/>
      <c r="J133" s="239"/>
      <c r="K133" s="239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173</v>
      </c>
      <c r="AU133" s="249" t="s">
        <v>83</v>
      </c>
      <c r="AV133" s="13" t="s">
        <v>83</v>
      </c>
      <c r="AW133" s="13" t="s">
        <v>30</v>
      </c>
      <c r="AX133" s="13" t="s">
        <v>73</v>
      </c>
      <c r="AY133" s="249" t="s">
        <v>118</v>
      </c>
    </row>
    <row r="134" s="14" customFormat="1">
      <c r="A134" s="14"/>
      <c r="B134" s="250"/>
      <c r="C134" s="251"/>
      <c r="D134" s="240" t="s">
        <v>173</v>
      </c>
      <c r="E134" s="252" t="s">
        <v>1</v>
      </c>
      <c r="F134" s="253" t="s">
        <v>179</v>
      </c>
      <c r="G134" s="251"/>
      <c r="H134" s="254">
        <v>228.321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173</v>
      </c>
      <c r="AU134" s="260" t="s">
        <v>83</v>
      </c>
      <c r="AV134" s="14" t="s">
        <v>117</v>
      </c>
      <c r="AW134" s="14" t="s">
        <v>4</v>
      </c>
      <c r="AX134" s="14" t="s">
        <v>81</v>
      </c>
      <c r="AY134" s="260" t="s">
        <v>118</v>
      </c>
    </row>
    <row r="135" s="2" customFormat="1" ht="37.8" customHeight="1">
      <c r="A135" s="38"/>
      <c r="B135" s="39"/>
      <c r="C135" s="211" t="s">
        <v>83</v>
      </c>
      <c r="D135" s="211" t="s">
        <v>119</v>
      </c>
      <c r="E135" s="212" t="s">
        <v>236</v>
      </c>
      <c r="F135" s="213" t="s">
        <v>237</v>
      </c>
      <c r="G135" s="214" t="s">
        <v>183</v>
      </c>
      <c r="H135" s="215">
        <v>113.624</v>
      </c>
      <c r="I135" s="216"/>
      <c r="J135" s="217">
        <f>ROUND(I135*H135,2)</f>
        <v>0</v>
      </c>
      <c r="K135" s="218"/>
      <c r="L135" s="44"/>
      <c r="M135" s="219" t="s">
        <v>1</v>
      </c>
      <c r="N135" s="220" t="s">
        <v>38</v>
      </c>
      <c r="O135" s="91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117</v>
      </c>
      <c r="AT135" s="223" t="s">
        <v>119</v>
      </c>
      <c r="AU135" s="223" t="s">
        <v>83</v>
      </c>
      <c r="AY135" s="17" t="s">
        <v>118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117</v>
      </c>
      <c r="BM135" s="223" t="s">
        <v>238</v>
      </c>
    </row>
    <row r="136" s="13" customFormat="1">
      <c r="A136" s="13"/>
      <c r="B136" s="238"/>
      <c r="C136" s="239"/>
      <c r="D136" s="240" t="s">
        <v>173</v>
      </c>
      <c r="E136" s="241" t="s">
        <v>1</v>
      </c>
      <c r="F136" s="242" t="s">
        <v>239</v>
      </c>
      <c r="G136" s="239"/>
      <c r="H136" s="243">
        <v>113.624</v>
      </c>
      <c r="I136" s="244"/>
      <c r="J136" s="239"/>
      <c r="K136" s="239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173</v>
      </c>
      <c r="AU136" s="249" t="s">
        <v>83</v>
      </c>
      <c r="AV136" s="13" t="s">
        <v>83</v>
      </c>
      <c r="AW136" s="13" t="s">
        <v>30</v>
      </c>
      <c r="AX136" s="13" t="s">
        <v>81</v>
      </c>
      <c r="AY136" s="249" t="s">
        <v>118</v>
      </c>
    </row>
    <row r="137" s="2" customFormat="1" ht="37.8" customHeight="1">
      <c r="A137" s="38"/>
      <c r="B137" s="39"/>
      <c r="C137" s="211" t="s">
        <v>128</v>
      </c>
      <c r="D137" s="211" t="s">
        <v>119</v>
      </c>
      <c r="E137" s="212" t="s">
        <v>240</v>
      </c>
      <c r="F137" s="213" t="s">
        <v>241</v>
      </c>
      <c r="G137" s="214" t="s">
        <v>183</v>
      </c>
      <c r="H137" s="215">
        <v>175.84999999999999</v>
      </c>
      <c r="I137" s="216"/>
      <c r="J137" s="217">
        <f>ROUND(I137*H137,2)</f>
        <v>0</v>
      </c>
      <c r="K137" s="218"/>
      <c r="L137" s="44"/>
      <c r="M137" s="219" t="s">
        <v>1</v>
      </c>
      <c r="N137" s="220" t="s">
        <v>38</v>
      </c>
      <c r="O137" s="91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117</v>
      </c>
      <c r="AT137" s="223" t="s">
        <v>119</v>
      </c>
      <c r="AU137" s="223" t="s">
        <v>83</v>
      </c>
      <c r="AY137" s="17" t="s">
        <v>118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117</v>
      </c>
      <c r="BM137" s="223" t="s">
        <v>242</v>
      </c>
    </row>
    <row r="138" s="13" customFormat="1">
      <c r="A138" s="13"/>
      <c r="B138" s="238"/>
      <c r="C138" s="239"/>
      <c r="D138" s="240" t="s">
        <v>173</v>
      </c>
      <c r="E138" s="241" t="s">
        <v>1</v>
      </c>
      <c r="F138" s="242" t="s">
        <v>243</v>
      </c>
      <c r="G138" s="239"/>
      <c r="H138" s="243">
        <v>175.84999999999999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173</v>
      </c>
      <c r="AU138" s="249" t="s">
        <v>83</v>
      </c>
      <c r="AV138" s="13" t="s">
        <v>83</v>
      </c>
      <c r="AW138" s="13" t="s">
        <v>30</v>
      </c>
      <c r="AX138" s="13" t="s">
        <v>81</v>
      </c>
      <c r="AY138" s="249" t="s">
        <v>118</v>
      </c>
    </row>
    <row r="139" s="2" customFormat="1" ht="37.8" customHeight="1">
      <c r="A139" s="38"/>
      <c r="B139" s="39"/>
      <c r="C139" s="211" t="s">
        <v>117</v>
      </c>
      <c r="D139" s="211" t="s">
        <v>119</v>
      </c>
      <c r="E139" s="212" t="s">
        <v>244</v>
      </c>
      <c r="F139" s="213" t="s">
        <v>245</v>
      </c>
      <c r="G139" s="214" t="s">
        <v>183</v>
      </c>
      <c r="H139" s="215">
        <v>2637.75</v>
      </c>
      <c r="I139" s="216"/>
      <c r="J139" s="217">
        <f>ROUND(I139*H139,2)</f>
        <v>0</v>
      </c>
      <c r="K139" s="218"/>
      <c r="L139" s="44"/>
      <c r="M139" s="219" t="s">
        <v>1</v>
      </c>
      <c r="N139" s="220" t="s">
        <v>38</v>
      </c>
      <c r="O139" s="91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117</v>
      </c>
      <c r="AT139" s="223" t="s">
        <v>119</v>
      </c>
      <c r="AU139" s="223" t="s">
        <v>83</v>
      </c>
      <c r="AY139" s="17" t="s">
        <v>118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117</v>
      </c>
      <c r="BM139" s="223" t="s">
        <v>246</v>
      </c>
    </row>
    <row r="140" s="13" customFormat="1">
      <c r="A140" s="13"/>
      <c r="B140" s="238"/>
      <c r="C140" s="239"/>
      <c r="D140" s="240" t="s">
        <v>173</v>
      </c>
      <c r="E140" s="241" t="s">
        <v>1</v>
      </c>
      <c r="F140" s="242" t="s">
        <v>247</v>
      </c>
      <c r="G140" s="239"/>
      <c r="H140" s="243">
        <v>2637.75</v>
      </c>
      <c r="I140" s="244"/>
      <c r="J140" s="239"/>
      <c r="K140" s="239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173</v>
      </c>
      <c r="AU140" s="249" t="s">
        <v>83</v>
      </c>
      <c r="AV140" s="13" t="s">
        <v>83</v>
      </c>
      <c r="AW140" s="13" t="s">
        <v>30</v>
      </c>
      <c r="AX140" s="13" t="s">
        <v>81</v>
      </c>
      <c r="AY140" s="249" t="s">
        <v>118</v>
      </c>
    </row>
    <row r="141" s="2" customFormat="1" ht="24.15" customHeight="1">
      <c r="A141" s="38"/>
      <c r="B141" s="39"/>
      <c r="C141" s="211" t="s">
        <v>135</v>
      </c>
      <c r="D141" s="211" t="s">
        <v>119</v>
      </c>
      <c r="E141" s="212" t="s">
        <v>248</v>
      </c>
      <c r="F141" s="213" t="s">
        <v>249</v>
      </c>
      <c r="G141" s="214" t="s">
        <v>183</v>
      </c>
      <c r="H141" s="215">
        <v>56.811999999999998</v>
      </c>
      <c r="I141" s="216"/>
      <c r="J141" s="217">
        <f>ROUND(I141*H141,2)</f>
        <v>0</v>
      </c>
      <c r="K141" s="218"/>
      <c r="L141" s="44"/>
      <c r="M141" s="219" t="s">
        <v>1</v>
      </c>
      <c r="N141" s="220" t="s">
        <v>38</v>
      </c>
      <c r="O141" s="91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117</v>
      </c>
      <c r="AT141" s="223" t="s">
        <v>119</v>
      </c>
      <c r="AU141" s="223" t="s">
        <v>83</v>
      </c>
      <c r="AY141" s="17" t="s">
        <v>118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117</v>
      </c>
      <c r="BM141" s="223" t="s">
        <v>250</v>
      </c>
    </row>
    <row r="142" s="2" customFormat="1" ht="33" customHeight="1">
      <c r="A142" s="38"/>
      <c r="B142" s="39"/>
      <c r="C142" s="211" t="s">
        <v>139</v>
      </c>
      <c r="D142" s="211" t="s">
        <v>119</v>
      </c>
      <c r="E142" s="212" t="s">
        <v>251</v>
      </c>
      <c r="F142" s="213" t="s">
        <v>252</v>
      </c>
      <c r="G142" s="214" t="s">
        <v>183</v>
      </c>
      <c r="H142" s="215">
        <v>56.811999999999998</v>
      </c>
      <c r="I142" s="216"/>
      <c r="J142" s="217">
        <f>ROUND(I142*H142,2)</f>
        <v>0</v>
      </c>
      <c r="K142" s="218"/>
      <c r="L142" s="44"/>
      <c r="M142" s="219" t="s">
        <v>1</v>
      </c>
      <c r="N142" s="220" t="s">
        <v>38</v>
      </c>
      <c r="O142" s="91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117</v>
      </c>
      <c r="AT142" s="223" t="s">
        <v>119</v>
      </c>
      <c r="AU142" s="223" t="s">
        <v>83</v>
      </c>
      <c r="AY142" s="17" t="s">
        <v>118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117</v>
      </c>
      <c r="BM142" s="223" t="s">
        <v>253</v>
      </c>
    </row>
    <row r="143" s="13" customFormat="1">
      <c r="A143" s="13"/>
      <c r="B143" s="238"/>
      <c r="C143" s="239"/>
      <c r="D143" s="240" t="s">
        <v>173</v>
      </c>
      <c r="E143" s="241" t="s">
        <v>1</v>
      </c>
      <c r="F143" s="242" t="s">
        <v>254</v>
      </c>
      <c r="G143" s="239"/>
      <c r="H143" s="243">
        <v>7.1280000000000001</v>
      </c>
      <c r="I143" s="244"/>
      <c r="J143" s="239"/>
      <c r="K143" s="239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173</v>
      </c>
      <c r="AU143" s="249" t="s">
        <v>83</v>
      </c>
      <c r="AV143" s="13" t="s">
        <v>83</v>
      </c>
      <c r="AW143" s="13" t="s">
        <v>30</v>
      </c>
      <c r="AX143" s="13" t="s">
        <v>73</v>
      </c>
      <c r="AY143" s="249" t="s">
        <v>118</v>
      </c>
    </row>
    <row r="144" s="13" customFormat="1">
      <c r="A144" s="13"/>
      <c r="B144" s="238"/>
      <c r="C144" s="239"/>
      <c r="D144" s="240" t="s">
        <v>173</v>
      </c>
      <c r="E144" s="241" t="s">
        <v>1</v>
      </c>
      <c r="F144" s="242" t="s">
        <v>255</v>
      </c>
      <c r="G144" s="239"/>
      <c r="H144" s="243">
        <v>49.683999999999998</v>
      </c>
      <c r="I144" s="244"/>
      <c r="J144" s="239"/>
      <c r="K144" s="239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173</v>
      </c>
      <c r="AU144" s="249" t="s">
        <v>83</v>
      </c>
      <c r="AV144" s="13" t="s">
        <v>83</v>
      </c>
      <c r="AW144" s="13" t="s">
        <v>30</v>
      </c>
      <c r="AX144" s="13" t="s">
        <v>73</v>
      </c>
      <c r="AY144" s="249" t="s">
        <v>118</v>
      </c>
    </row>
    <row r="145" s="14" customFormat="1">
      <c r="A145" s="14"/>
      <c r="B145" s="250"/>
      <c r="C145" s="251"/>
      <c r="D145" s="240" t="s">
        <v>173</v>
      </c>
      <c r="E145" s="252" t="s">
        <v>1</v>
      </c>
      <c r="F145" s="253" t="s">
        <v>179</v>
      </c>
      <c r="G145" s="251"/>
      <c r="H145" s="254">
        <v>56.811999999999998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173</v>
      </c>
      <c r="AU145" s="260" t="s">
        <v>83</v>
      </c>
      <c r="AV145" s="14" t="s">
        <v>117</v>
      </c>
      <c r="AW145" s="14" t="s">
        <v>4</v>
      </c>
      <c r="AX145" s="14" t="s">
        <v>81</v>
      </c>
      <c r="AY145" s="260" t="s">
        <v>118</v>
      </c>
    </row>
    <row r="146" s="2" customFormat="1" ht="33" customHeight="1">
      <c r="A146" s="38"/>
      <c r="B146" s="39"/>
      <c r="C146" s="211" t="s">
        <v>143</v>
      </c>
      <c r="D146" s="211" t="s">
        <v>119</v>
      </c>
      <c r="E146" s="212" t="s">
        <v>256</v>
      </c>
      <c r="F146" s="213" t="s">
        <v>257</v>
      </c>
      <c r="G146" s="214" t="s">
        <v>203</v>
      </c>
      <c r="H146" s="215">
        <v>316.52999999999997</v>
      </c>
      <c r="I146" s="216"/>
      <c r="J146" s="217">
        <f>ROUND(I146*H146,2)</f>
        <v>0</v>
      </c>
      <c r="K146" s="218"/>
      <c r="L146" s="44"/>
      <c r="M146" s="219" t="s">
        <v>1</v>
      </c>
      <c r="N146" s="220" t="s">
        <v>38</v>
      </c>
      <c r="O146" s="91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117</v>
      </c>
      <c r="AT146" s="223" t="s">
        <v>119</v>
      </c>
      <c r="AU146" s="223" t="s">
        <v>83</v>
      </c>
      <c r="AY146" s="17" t="s">
        <v>118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117</v>
      </c>
      <c r="BM146" s="223" t="s">
        <v>258</v>
      </c>
    </row>
    <row r="147" s="13" customFormat="1">
      <c r="A147" s="13"/>
      <c r="B147" s="238"/>
      <c r="C147" s="239"/>
      <c r="D147" s="240" t="s">
        <v>173</v>
      </c>
      <c r="E147" s="241" t="s">
        <v>1</v>
      </c>
      <c r="F147" s="242" t="s">
        <v>259</v>
      </c>
      <c r="G147" s="239"/>
      <c r="H147" s="243">
        <v>316.52999999999997</v>
      </c>
      <c r="I147" s="244"/>
      <c r="J147" s="239"/>
      <c r="K147" s="239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173</v>
      </c>
      <c r="AU147" s="249" t="s">
        <v>83</v>
      </c>
      <c r="AV147" s="13" t="s">
        <v>83</v>
      </c>
      <c r="AW147" s="13" t="s">
        <v>30</v>
      </c>
      <c r="AX147" s="13" t="s">
        <v>81</v>
      </c>
      <c r="AY147" s="249" t="s">
        <v>118</v>
      </c>
    </row>
    <row r="148" s="2" customFormat="1" ht="16.5" customHeight="1">
      <c r="A148" s="38"/>
      <c r="B148" s="39"/>
      <c r="C148" s="211" t="s">
        <v>147</v>
      </c>
      <c r="D148" s="211" t="s">
        <v>119</v>
      </c>
      <c r="E148" s="212" t="s">
        <v>260</v>
      </c>
      <c r="F148" s="213" t="s">
        <v>261</v>
      </c>
      <c r="G148" s="214" t="s">
        <v>183</v>
      </c>
      <c r="H148" s="215">
        <v>56.811999999999998</v>
      </c>
      <c r="I148" s="216"/>
      <c r="J148" s="217">
        <f>ROUND(I148*H148,2)</f>
        <v>0</v>
      </c>
      <c r="K148" s="218"/>
      <c r="L148" s="44"/>
      <c r="M148" s="219" t="s">
        <v>1</v>
      </c>
      <c r="N148" s="220" t="s">
        <v>38</v>
      </c>
      <c r="O148" s="91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117</v>
      </c>
      <c r="AT148" s="223" t="s">
        <v>119</v>
      </c>
      <c r="AU148" s="223" t="s">
        <v>83</v>
      </c>
      <c r="AY148" s="17" t="s">
        <v>118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117</v>
      </c>
      <c r="BM148" s="223" t="s">
        <v>262</v>
      </c>
    </row>
    <row r="149" s="11" customFormat="1" ht="22.8" customHeight="1">
      <c r="A149" s="11"/>
      <c r="B149" s="197"/>
      <c r="C149" s="198"/>
      <c r="D149" s="199" t="s">
        <v>72</v>
      </c>
      <c r="E149" s="236" t="s">
        <v>83</v>
      </c>
      <c r="F149" s="236" t="s">
        <v>263</v>
      </c>
      <c r="G149" s="198"/>
      <c r="H149" s="198"/>
      <c r="I149" s="201"/>
      <c r="J149" s="237">
        <f>BK149</f>
        <v>0</v>
      </c>
      <c r="K149" s="198"/>
      <c r="L149" s="203"/>
      <c r="M149" s="204"/>
      <c r="N149" s="205"/>
      <c r="O149" s="205"/>
      <c r="P149" s="206">
        <f>SUM(P150:P181)</f>
        <v>0</v>
      </c>
      <c r="Q149" s="205"/>
      <c r="R149" s="206">
        <f>SUM(R150:R181)</f>
        <v>117.04461210999999</v>
      </c>
      <c r="S149" s="205"/>
      <c r="T149" s="207">
        <f>SUM(T150:T181)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8" t="s">
        <v>81</v>
      </c>
      <c r="AT149" s="209" t="s">
        <v>72</v>
      </c>
      <c r="AU149" s="209" t="s">
        <v>81</v>
      </c>
      <c r="AY149" s="208" t="s">
        <v>118</v>
      </c>
      <c r="BK149" s="210">
        <f>SUM(BK150:BK181)</f>
        <v>0</v>
      </c>
    </row>
    <row r="150" s="2" customFormat="1" ht="24.15" customHeight="1">
      <c r="A150" s="38"/>
      <c r="B150" s="39"/>
      <c r="C150" s="211" t="s">
        <v>151</v>
      </c>
      <c r="D150" s="211" t="s">
        <v>119</v>
      </c>
      <c r="E150" s="212" t="s">
        <v>264</v>
      </c>
      <c r="F150" s="213" t="s">
        <v>265</v>
      </c>
      <c r="G150" s="214" t="s">
        <v>196</v>
      </c>
      <c r="H150" s="215">
        <v>21</v>
      </c>
      <c r="I150" s="216"/>
      <c r="J150" s="217">
        <f>ROUND(I150*H150,2)</f>
        <v>0</v>
      </c>
      <c r="K150" s="218"/>
      <c r="L150" s="44"/>
      <c r="M150" s="219" t="s">
        <v>1</v>
      </c>
      <c r="N150" s="220" t="s">
        <v>38</v>
      </c>
      <c r="O150" s="91"/>
      <c r="P150" s="221">
        <f>O150*H150</f>
        <v>0</v>
      </c>
      <c r="Q150" s="221">
        <v>0.00079000000000000001</v>
      </c>
      <c r="R150" s="221">
        <f>Q150*H150</f>
        <v>0.016590000000000001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117</v>
      </c>
      <c r="AT150" s="223" t="s">
        <v>119</v>
      </c>
      <c r="AU150" s="223" t="s">
        <v>83</v>
      </c>
      <c r="AY150" s="17" t="s">
        <v>118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117</v>
      </c>
      <c r="BM150" s="223" t="s">
        <v>266</v>
      </c>
    </row>
    <row r="151" s="13" customFormat="1">
      <c r="A151" s="13"/>
      <c r="B151" s="238"/>
      <c r="C151" s="239"/>
      <c r="D151" s="240" t="s">
        <v>173</v>
      </c>
      <c r="E151" s="241" t="s">
        <v>1</v>
      </c>
      <c r="F151" s="242" t="s">
        <v>267</v>
      </c>
      <c r="G151" s="239"/>
      <c r="H151" s="243">
        <v>21</v>
      </c>
      <c r="I151" s="244"/>
      <c r="J151" s="239"/>
      <c r="K151" s="239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173</v>
      </c>
      <c r="AU151" s="249" t="s">
        <v>83</v>
      </c>
      <c r="AV151" s="13" t="s">
        <v>83</v>
      </c>
      <c r="AW151" s="13" t="s">
        <v>30</v>
      </c>
      <c r="AX151" s="13" t="s">
        <v>81</v>
      </c>
      <c r="AY151" s="249" t="s">
        <v>118</v>
      </c>
    </row>
    <row r="152" s="2" customFormat="1" ht="33" customHeight="1">
      <c r="A152" s="38"/>
      <c r="B152" s="39"/>
      <c r="C152" s="211" t="s">
        <v>155</v>
      </c>
      <c r="D152" s="211" t="s">
        <v>119</v>
      </c>
      <c r="E152" s="212" t="s">
        <v>268</v>
      </c>
      <c r="F152" s="213" t="s">
        <v>269</v>
      </c>
      <c r="G152" s="214" t="s">
        <v>196</v>
      </c>
      <c r="H152" s="215">
        <v>4.3410000000000002</v>
      </c>
      <c r="I152" s="216"/>
      <c r="J152" s="217">
        <f>ROUND(I152*H152,2)</f>
        <v>0</v>
      </c>
      <c r="K152" s="218"/>
      <c r="L152" s="44"/>
      <c r="M152" s="219" t="s">
        <v>1</v>
      </c>
      <c r="N152" s="220" t="s">
        <v>38</v>
      </c>
      <c r="O152" s="91"/>
      <c r="P152" s="221">
        <f>O152*H152</f>
        <v>0</v>
      </c>
      <c r="Q152" s="221">
        <v>0.00021000000000000001</v>
      </c>
      <c r="R152" s="221">
        <f>Q152*H152</f>
        <v>0.00091161000000000009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117</v>
      </c>
      <c r="AT152" s="223" t="s">
        <v>119</v>
      </c>
      <c r="AU152" s="223" t="s">
        <v>83</v>
      </c>
      <c r="AY152" s="17" t="s">
        <v>118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117</v>
      </c>
      <c r="BM152" s="223" t="s">
        <v>270</v>
      </c>
    </row>
    <row r="153" s="13" customFormat="1">
      <c r="A153" s="13"/>
      <c r="B153" s="238"/>
      <c r="C153" s="239"/>
      <c r="D153" s="240" t="s">
        <v>173</v>
      </c>
      <c r="E153" s="241" t="s">
        <v>1</v>
      </c>
      <c r="F153" s="242" t="s">
        <v>271</v>
      </c>
      <c r="G153" s="239"/>
      <c r="H153" s="243">
        <v>4.3410000000000002</v>
      </c>
      <c r="I153" s="244"/>
      <c r="J153" s="239"/>
      <c r="K153" s="239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173</v>
      </c>
      <c r="AU153" s="249" t="s">
        <v>83</v>
      </c>
      <c r="AV153" s="13" t="s">
        <v>83</v>
      </c>
      <c r="AW153" s="13" t="s">
        <v>30</v>
      </c>
      <c r="AX153" s="13" t="s">
        <v>81</v>
      </c>
      <c r="AY153" s="249" t="s">
        <v>118</v>
      </c>
    </row>
    <row r="154" s="2" customFormat="1" ht="16.5" customHeight="1">
      <c r="A154" s="38"/>
      <c r="B154" s="39"/>
      <c r="C154" s="211" t="s">
        <v>158</v>
      </c>
      <c r="D154" s="211" t="s">
        <v>119</v>
      </c>
      <c r="E154" s="212" t="s">
        <v>272</v>
      </c>
      <c r="F154" s="213" t="s">
        <v>273</v>
      </c>
      <c r="G154" s="214" t="s">
        <v>183</v>
      </c>
      <c r="H154" s="215">
        <v>4.0599999999999996</v>
      </c>
      <c r="I154" s="216"/>
      <c r="J154" s="217">
        <f>ROUND(I154*H154,2)</f>
        <v>0</v>
      </c>
      <c r="K154" s="218"/>
      <c r="L154" s="44"/>
      <c r="M154" s="219" t="s">
        <v>1</v>
      </c>
      <c r="N154" s="220" t="s">
        <v>38</v>
      </c>
      <c r="O154" s="91"/>
      <c r="P154" s="221">
        <f>O154*H154</f>
        <v>0</v>
      </c>
      <c r="Q154" s="221">
        <v>2.5505399999999998</v>
      </c>
      <c r="R154" s="221">
        <f>Q154*H154</f>
        <v>10.355192399999998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117</v>
      </c>
      <c r="AT154" s="223" t="s">
        <v>119</v>
      </c>
      <c r="AU154" s="223" t="s">
        <v>83</v>
      </c>
      <c r="AY154" s="17" t="s">
        <v>118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117</v>
      </c>
      <c r="BM154" s="223" t="s">
        <v>274</v>
      </c>
    </row>
    <row r="155" s="13" customFormat="1">
      <c r="A155" s="13"/>
      <c r="B155" s="238"/>
      <c r="C155" s="239"/>
      <c r="D155" s="240" t="s">
        <v>173</v>
      </c>
      <c r="E155" s="241" t="s">
        <v>1</v>
      </c>
      <c r="F155" s="242" t="s">
        <v>275</v>
      </c>
      <c r="G155" s="239"/>
      <c r="H155" s="243">
        <v>2.0299999999999998</v>
      </c>
      <c r="I155" s="244"/>
      <c r="J155" s="239"/>
      <c r="K155" s="239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173</v>
      </c>
      <c r="AU155" s="249" t="s">
        <v>83</v>
      </c>
      <c r="AV155" s="13" t="s">
        <v>83</v>
      </c>
      <c r="AW155" s="13" t="s">
        <v>30</v>
      </c>
      <c r="AX155" s="13" t="s">
        <v>73</v>
      </c>
      <c r="AY155" s="249" t="s">
        <v>118</v>
      </c>
    </row>
    <row r="156" s="13" customFormat="1">
      <c r="A156" s="13"/>
      <c r="B156" s="238"/>
      <c r="C156" s="239"/>
      <c r="D156" s="240" t="s">
        <v>173</v>
      </c>
      <c r="E156" s="241" t="s">
        <v>1</v>
      </c>
      <c r="F156" s="242" t="s">
        <v>276</v>
      </c>
      <c r="G156" s="239"/>
      <c r="H156" s="243">
        <v>2.0299999999999998</v>
      </c>
      <c r="I156" s="244"/>
      <c r="J156" s="239"/>
      <c r="K156" s="239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173</v>
      </c>
      <c r="AU156" s="249" t="s">
        <v>83</v>
      </c>
      <c r="AV156" s="13" t="s">
        <v>83</v>
      </c>
      <c r="AW156" s="13" t="s">
        <v>30</v>
      </c>
      <c r="AX156" s="13" t="s">
        <v>73</v>
      </c>
      <c r="AY156" s="249" t="s">
        <v>118</v>
      </c>
    </row>
    <row r="157" s="14" customFormat="1">
      <c r="A157" s="14"/>
      <c r="B157" s="250"/>
      <c r="C157" s="251"/>
      <c r="D157" s="240" t="s">
        <v>173</v>
      </c>
      <c r="E157" s="252" t="s">
        <v>1</v>
      </c>
      <c r="F157" s="253" t="s">
        <v>179</v>
      </c>
      <c r="G157" s="251"/>
      <c r="H157" s="254">
        <v>4.0599999999999996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173</v>
      </c>
      <c r="AU157" s="260" t="s">
        <v>83</v>
      </c>
      <c r="AV157" s="14" t="s">
        <v>117</v>
      </c>
      <c r="AW157" s="14" t="s">
        <v>4</v>
      </c>
      <c r="AX157" s="14" t="s">
        <v>81</v>
      </c>
      <c r="AY157" s="260" t="s">
        <v>118</v>
      </c>
    </row>
    <row r="158" s="2" customFormat="1" ht="24.15" customHeight="1">
      <c r="A158" s="38"/>
      <c r="B158" s="39"/>
      <c r="C158" s="211" t="s">
        <v>277</v>
      </c>
      <c r="D158" s="211" t="s">
        <v>119</v>
      </c>
      <c r="E158" s="212" t="s">
        <v>278</v>
      </c>
      <c r="F158" s="213" t="s">
        <v>279</v>
      </c>
      <c r="G158" s="214" t="s">
        <v>183</v>
      </c>
      <c r="H158" s="215">
        <v>9.1850000000000005</v>
      </c>
      <c r="I158" s="216"/>
      <c r="J158" s="217">
        <f>ROUND(I158*H158,2)</f>
        <v>0</v>
      </c>
      <c r="K158" s="218"/>
      <c r="L158" s="44"/>
      <c r="M158" s="219" t="s">
        <v>1</v>
      </c>
      <c r="N158" s="220" t="s">
        <v>38</v>
      </c>
      <c r="O158" s="91"/>
      <c r="P158" s="221">
        <f>O158*H158</f>
        <v>0</v>
      </c>
      <c r="Q158" s="221">
        <v>2.5505399999999998</v>
      </c>
      <c r="R158" s="221">
        <f>Q158*H158</f>
        <v>23.426709899999999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117</v>
      </c>
      <c r="AT158" s="223" t="s">
        <v>119</v>
      </c>
      <c r="AU158" s="223" t="s">
        <v>83</v>
      </c>
      <c r="AY158" s="17" t="s">
        <v>118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117</v>
      </c>
      <c r="BM158" s="223" t="s">
        <v>280</v>
      </c>
    </row>
    <row r="159" s="13" customFormat="1">
      <c r="A159" s="13"/>
      <c r="B159" s="238"/>
      <c r="C159" s="239"/>
      <c r="D159" s="240" t="s">
        <v>173</v>
      </c>
      <c r="E159" s="241" t="s">
        <v>1</v>
      </c>
      <c r="F159" s="242" t="s">
        <v>281</v>
      </c>
      <c r="G159" s="239"/>
      <c r="H159" s="243">
        <v>4.4000000000000004</v>
      </c>
      <c r="I159" s="244"/>
      <c r="J159" s="239"/>
      <c r="K159" s="239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173</v>
      </c>
      <c r="AU159" s="249" t="s">
        <v>83</v>
      </c>
      <c r="AV159" s="13" t="s">
        <v>83</v>
      </c>
      <c r="AW159" s="13" t="s">
        <v>30</v>
      </c>
      <c r="AX159" s="13" t="s">
        <v>73</v>
      </c>
      <c r="AY159" s="249" t="s">
        <v>118</v>
      </c>
    </row>
    <row r="160" s="13" customFormat="1">
      <c r="A160" s="13"/>
      <c r="B160" s="238"/>
      <c r="C160" s="239"/>
      <c r="D160" s="240" t="s">
        <v>173</v>
      </c>
      <c r="E160" s="241" t="s">
        <v>1</v>
      </c>
      <c r="F160" s="242" t="s">
        <v>282</v>
      </c>
      <c r="G160" s="239"/>
      <c r="H160" s="243">
        <v>4.7850000000000001</v>
      </c>
      <c r="I160" s="244"/>
      <c r="J160" s="239"/>
      <c r="K160" s="239"/>
      <c r="L160" s="245"/>
      <c r="M160" s="246"/>
      <c r="N160" s="247"/>
      <c r="O160" s="247"/>
      <c r="P160" s="247"/>
      <c r="Q160" s="247"/>
      <c r="R160" s="247"/>
      <c r="S160" s="247"/>
      <c r="T160" s="24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9" t="s">
        <v>173</v>
      </c>
      <c r="AU160" s="249" t="s">
        <v>83</v>
      </c>
      <c r="AV160" s="13" t="s">
        <v>83</v>
      </c>
      <c r="AW160" s="13" t="s">
        <v>30</v>
      </c>
      <c r="AX160" s="13" t="s">
        <v>73</v>
      </c>
      <c r="AY160" s="249" t="s">
        <v>118</v>
      </c>
    </row>
    <row r="161" s="14" customFormat="1">
      <c r="A161" s="14"/>
      <c r="B161" s="250"/>
      <c r="C161" s="251"/>
      <c r="D161" s="240" t="s">
        <v>173</v>
      </c>
      <c r="E161" s="252" t="s">
        <v>1</v>
      </c>
      <c r="F161" s="253" t="s">
        <v>179</v>
      </c>
      <c r="G161" s="251"/>
      <c r="H161" s="254">
        <v>9.1850000000000005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173</v>
      </c>
      <c r="AU161" s="260" t="s">
        <v>83</v>
      </c>
      <c r="AV161" s="14" t="s">
        <v>117</v>
      </c>
      <c r="AW161" s="14" t="s">
        <v>4</v>
      </c>
      <c r="AX161" s="14" t="s">
        <v>81</v>
      </c>
      <c r="AY161" s="260" t="s">
        <v>118</v>
      </c>
    </row>
    <row r="162" s="2" customFormat="1" ht="24.15" customHeight="1">
      <c r="A162" s="38"/>
      <c r="B162" s="39"/>
      <c r="C162" s="211" t="s">
        <v>283</v>
      </c>
      <c r="D162" s="211" t="s">
        <v>119</v>
      </c>
      <c r="E162" s="212" t="s">
        <v>284</v>
      </c>
      <c r="F162" s="213" t="s">
        <v>285</v>
      </c>
      <c r="G162" s="214" t="s">
        <v>183</v>
      </c>
      <c r="H162" s="215">
        <v>25.602</v>
      </c>
      <c r="I162" s="216"/>
      <c r="J162" s="217">
        <f>ROUND(I162*H162,2)</f>
        <v>0</v>
      </c>
      <c r="K162" s="218"/>
      <c r="L162" s="44"/>
      <c r="M162" s="219" t="s">
        <v>1</v>
      </c>
      <c r="N162" s="220" t="s">
        <v>38</v>
      </c>
      <c r="O162" s="91"/>
      <c r="P162" s="221">
        <f>O162*H162</f>
        <v>0</v>
      </c>
      <c r="Q162" s="221">
        <v>2.5505399999999998</v>
      </c>
      <c r="R162" s="221">
        <f>Q162*H162</f>
        <v>65.298925079999989</v>
      </c>
      <c r="S162" s="221">
        <v>0</v>
      </c>
      <c r="T162" s="22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117</v>
      </c>
      <c r="AT162" s="223" t="s">
        <v>119</v>
      </c>
      <c r="AU162" s="223" t="s">
        <v>83</v>
      </c>
      <c r="AY162" s="17" t="s">
        <v>118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117</v>
      </c>
      <c r="BM162" s="223" t="s">
        <v>286</v>
      </c>
    </row>
    <row r="163" s="13" customFormat="1">
      <c r="A163" s="13"/>
      <c r="B163" s="238"/>
      <c r="C163" s="239"/>
      <c r="D163" s="240" t="s">
        <v>173</v>
      </c>
      <c r="E163" s="241" t="s">
        <v>1</v>
      </c>
      <c r="F163" s="242" t="s">
        <v>287</v>
      </c>
      <c r="G163" s="239"/>
      <c r="H163" s="243">
        <v>12.801</v>
      </c>
      <c r="I163" s="244"/>
      <c r="J163" s="239"/>
      <c r="K163" s="239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173</v>
      </c>
      <c r="AU163" s="249" t="s">
        <v>83</v>
      </c>
      <c r="AV163" s="13" t="s">
        <v>83</v>
      </c>
      <c r="AW163" s="13" t="s">
        <v>30</v>
      </c>
      <c r="AX163" s="13" t="s">
        <v>73</v>
      </c>
      <c r="AY163" s="249" t="s">
        <v>118</v>
      </c>
    </row>
    <row r="164" s="13" customFormat="1">
      <c r="A164" s="13"/>
      <c r="B164" s="238"/>
      <c r="C164" s="239"/>
      <c r="D164" s="240" t="s">
        <v>173</v>
      </c>
      <c r="E164" s="241" t="s">
        <v>1</v>
      </c>
      <c r="F164" s="242" t="s">
        <v>288</v>
      </c>
      <c r="G164" s="239"/>
      <c r="H164" s="243">
        <v>12.801</v>
      </c>
      <c r="I164" s="244"/>
      <c r="J164" s="239"/>
      <c r="K164" s="239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173</v>
      </c>
      <c r="AU164" s="249" t="s">
        <v>83</v>
      </c>
      <c r="AV164" s="13" t="s">
        <v>83</v>
      </c>
      <c r="AW164" s="13" t="s">
        <v>30</v>
      </c>
      <c r="AX164" s="13" t="s">
        <v>73</v>
      </c>
      <c r="AY164" s="249" t="s">
        <v>118</v>
      </c>
    </row>
    <row r="165" s="14" customFormat="1">
      <c r="A165" s="14"/>
      <c r="B165" s="250"/>
      <c r="C165" s="251"/>
      <c r="D165" s="240" t="s">
        <v>173</v>
      </c>
      <c r="E165" s="252" t="s">
        <v>1</v>
      </c>
      <c r="F165" s="253" t="s">
        <v>179</v>
      </c>
      <c r="G165" s="251"/>
      <c r="H165" s="254">
        <v>25.602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173</v>
      </c>
      <c r="AU165" s="260" t="s">
        <v>83</v>
      </c>
      <c r="AV165" s="14" t="s">
        <v>117</v>
      </c>
      <c r="AW165" s="14" t="s">
        <v>4</v>
      </c>
      <c r="AX165" s="14" t="s">
        <v>81</v>
      </c>
      <c r="AY165" s="260" t="s">
        <v>118</v>
      </c>
    </row>
    <row r="166" s="2" customFormat="1" ht="16.5" customHeight="1">
      <c r="A166" s="38"/>
      <c r="B166" s="39"/>
      <c r="C166" s="211" t="s">
        <v>289</v>
      </c>
      <c r="D166" s="211" t="s">
        <v>119</v>
      </c>
      <c r="E166" s="212" t="s">
        <v>290</v>
      </c>
      <c r="F166" s="213" t="s">
        <v>291</v>
      </c>
      <c r="G166" s="214" t="s">
        <v>171</v>
      </c>
      <c r="H166" s="215">
        <v>25.393999999999998</v>
      </c>
      <c r="I166" s="216"/>
      <c r="J166" s="217">
        <f>ROUND(I166*H166,2)</f>
        <v>0</v>
      </c>
      <c r="K166" s="218"/>
      <c r="L166" s="44"/>
      <c r="M166" s="219" t="s">
        <v>1</v>
      </c>
      <c r="N166" s="220" t="s">
        <v>38</v>
      </c>
      <c r="O166" s="91"/>
      <c r="P166" s="221">
        <f>O166*H166</f>
        <v>0</v>
      </c>
      <c r="Q166" s="221">
        <v>0.0014400000000000001</v>
      </c>
      <c r="R166" s="221">
        <f>Q166*H166</f>
        <v>0.03656736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117</v>
      </c>
      <c r="AT166" s="223" t="s">
        <v>119</v>
      </c>
      <c r="AU166" s="223" t="s">
        <v>83</v>
      </c>
      <c r="AY166" s="17" t="s">
        <v>118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117</v>
      </c>
      <c r="BM166" s="223" t="s">
        <v>292</v>
      </c>
    </row>
    <row r="167" s="13" customFormat="1">
      <c r="A167" s="13"/>
      <c r="B167" s="238"/>
      <c r="C167" s="239"/>
      <c r="D167" s="240" t="s">
        <v>173</v>
      </c>
      <c r="E167" s="241" t="s">
        <v>1</v>
      </c>
      <c r="F167" s="242" t="s">
        <v>293</v>
      </c>
      <c r="G167" s="239"/>
      <c r="H167" s="243">
        <v>12.696999999999999</v>
      </c>
      <c r="I167" s="244"/>
      <c r="J167" s="239"/>
      <c r="K167" s="239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173</v>
      </c>
      <c r="AU167" s="249" t="s">
        <v>83</v>
      </c>
      <c r="AV167" s="13" t="s">
        <v>83</v>
      </c>
      <c r="AW167" s="13" t="s">
        <v>30</v>
      </c>
      <c r="AX167" s="13" t="s">
        <v>73</v>
      </c>
      <c r="AY167" s="249" t="s">
        <v>118</v>
      </c>
    </row>
    <row r="168" s="13" customFormat="1">
      <c r="A168" s="13"/>
      <c r="B168" s="238"/>
      <c r="C168" s="239"/>
      <c r="D168" s="240" t="s">
        <v>173</v>
      </c>
      <c r="E168" s="241" t="s">
        <v>1</v>
      </c>
      <c r="F168" s="242" t="s">
        <v>294</v>
      </c>
      <c r="G168" s="239"/>
      <c r="H168" s="243">
        <v>12.696999999999999</v>
      </c>
      <c r="I168" s="244"/>
      <c r="J168" s="239"/>
      <c r="K168" s="239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173</v>
      </c>
      <c r="AU168" s="249" t="s">
        <v>83</v>
      </c>
      <c r="AV168" s="13" t="s">
        <v>83</v>
      </c>
      <c r="AW168" s="13" t="s">
        <v>30</v>
      </c>
      <c r="AX168" s="13" t="s">
        <v>73</v>
      </c>
      <c r="AY168" s="249" t="s">
        <v>118</v>
      </c>
    </row>
    <row r="169" s="14" customFormat="1">
      <c r="A169" s="14"/>
      <c r="B169" s="250"/>
      <c r="C169" s="251"/>
      <c r="D169" s="240" t="s">
        <v>173</v>
      </c>
      <c r="E169" s="252" t="s">
        <v>1</v>
      </c>
      <c r="F169" s="253" t="s">
        <v>179</v>
      </c>
      <c r="G169" s="251"/>
      <c r="H169" s="254">
        <v>25.393999999999998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173</v>
      </c>
      <c r="AU169" s="260" t="s">
        <v>83</v>
      </c>
      <c r="AV169" s="14" t="s">
        <v>117</v>
      </c>
      <c r="AW169" s="14" t="s">
        <v>4</v>
      </c>
      <c r="AX169" s="14" t="s">
        <v>81</v>
      </c>
      <c r="AY169" s="260" t="s">
        <v>118</v>
      </c>
    </row>
    <row r="170" s="2" customFormat="1" ht="16.5" customHeight="1">
      <c r="A170" s="38"/>
      <c r="B170" s="39"/>
      <c r="C170" s="211" t="s">
        <v>8</v>
      </c>
      <c r="D170" s="211" t="s">
        <v>119</v>
      </c>
      <c r="E170" s="212" t="s">
        <v>295</v>
      </c>
      <c r="F170" s="213" t="s">
        <v>296</v>
      </c>
      <c r="G170" s="214" t="s">
        <v>171</v>
      </c>
      <c r="H170" s="215">
        <v>25.393999999999998</v>
      </c>
      <c r="I170" s="216"/>
      <c r="J170" s="217">
        <f>ROUND(I170*H170,2)</f>
        <v>0</v>
      </c>
      <c r="K170" s="218"/>
      <c r="L170" s="44"/>
      <c r="M170" s="219" t="s">
        <v>1</v>
      </c>
      <c r="N170" s="220" t="s">
        <v>38</v>
      </c>
      <c r="O170" s="91"/>
      <c r="P170" s="221">
        <f>O170*H170</f>
        <v>0</v>
      </c>
      <c r="Q170" s="221">
        <v>4.0000000000000003E-05</v>
      </c>
      <c r="R170" s="221">
        <f>Q170*H170</f>
        <v>0.0010157600000000001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117</v>
      </c>
      <c r="AT170" s="223" t="s">
        <v>119</v>
      </c>
      <c r="AU170" s="223" t="s">
        <v>83</v>
      </c>
      <c r="AY170" s="17" t="s">
        <v>118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117</v>
      </c>
      <c r="BM170" s="223" t="s">
        <v>297</v>
      </c>
    </row>
    <row r="171" s="2" customFormat="1" ht="33" customHeight="1">
      <c r="A171" s="38"/>
      <c r="B171" s="39"/>
      <c r="C171" s="211" t="s">
        <v>298</v>
      </c>
      <c r="D171" s="211" t="s">
        <v>119</v>
      </c>
      <c r="E171" s="212" t="s">
        <v>299</v>
      </c>
      <c r="F171" s="213" t="s">
        <v>300</v>
      </c>
      <c r="G171" s="214" t="s">
        <v>301</v>
      </c>
      <c r="H171" s="215">
        <v>54</v>
      </c>
      <c r="I171" s="216"/>
      <c r="J171" s="217">
        <f>ROUND(I171*H171,2)</f>
        <v>0</v>
      </c>
      <c r="K171" s="218"/>
      <c r="L171" s="44"/>
      <c r="M171" s="219" t="s">
        <v>1</v>
      </c>
      <c r="N171" s="220" t="s">
        <v>38</v>
      </c>
      <c r="O171" s="91"/>
      <c r="P171" s="221">
        <f>O171*H171</f>
        <v>0</v>
      </c>
      <c r="Q171" s="221">
        <v>0.00013999999999999999</v>
      </c>
      <c r="R171" s="221">
        <f>Q171*H171</f>
        <v>0.007559999999999999</v>
      </c>
      <c r="S171" s="221">
        <v>0</v>
      </c>
      <c r="T171" s="22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3" t="s">
        <v>117</v>
      </c>
      <c r="AT171" s="223" t="s">
        <v>119</v>
      </c>
      <c r="AU171" s="223" t="s">
        <v>83</v>
      </c>
      <c r="AY171" s="17" t="s">
        <v>118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117</v>
      </c>
      <c r="BM171" s="223" t="s">
        <v>302</v>
      </c>
    </row>
    <row r="172" s="13" customFormat="1">
      <c r="A172" s="13"/>
      <c r="B172" s="238"/>
      <c r="C172" s="239"/>
      <c r="D172" s="240" t="s">
        <v>173</v>
      </c>
      <c r="E172" s="241" t="s">
        <v>1</v>
      </c>
      <c r="F172" s="242" t="s">
        <v>303</v>
      </c>
      <c r="G172" s="239"/>
      <c r="H172" s="243">
        <v>54</v>
      </c>
      <c r="I172" s="244"/>
      <c r="J172" s="239"/>
      <c r="K172" s="239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173</v>
      </c>
      <c r="AU172" s="249" t="s">
        <v>83</v>
      </c>
      <c r="AV172" s="13" t="s">
        <v>83</v>
      </c>
      <c r="AW172" s="13" t="s">
        <v>30</v>
      </c>
      <c r="AX172" s="13" t="s">
        <v>81</v>
      </c>
      <c r="AY172" s="249" t="s">
        <v>118</v>
      </c>
    </row>
    <row r="173" s="2" customFormat="1" ht="16.5" customHeight="1">
      <c r="A173" s="38"/>
      <c r="B173" s="39"/>
      <c r="C173" s="271" t="s">
        <v>304</v>
      </c>
      <c r="D173" s="271" t="s">
        <v>305</v>
      </c>
      <c r="E173" s="272" t="s">
        <v>306</v>
      </c>
      <c r="F173" s="273" t="s">
        <v>307</v>
      </c>
      <c r="G173" s="274" t="s">
        <v>183</v>
      </c>
      <c r="H173" s="275">
        <v>1.978</v>
      </c>
      <c r="I173" s="276"/>
      <c r="J173" s="277">
        <f>ROUND(I173*H173,2)</f>
        <v>0</v>
      </c>
      <c r="K173" s="278"/>
      <c r="L173" s="279"/>
      <c r="M173" s="280" t="s">
        <v>1</v>
      </c>
      <c r="N173" s="281" t="s">
        <v>38</v>
      </c>
      <c r="O173" s="91"/>
      <c r="P173" s="221">
        <f>O173*H173</f>
        <v>0</v>
      </c>
      <c r="Q173" s="221">
        <v>2</v>
      </c>
      <c r="R173" s="221">
        <f>Q173*H173</f>
        <v>3.956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147</v>
      </c>
      <c r="AT173" s="223" t="s">
        <v>305</v>
      </c>
      <c r="AU173" s="223" t="s">
        <v>83</v>
      </c>
      <c r="AY173" s="17" t="s">
        <v>118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117</v>
      </c>
      <c r="BM173" s="223" t="s">
        <v>308</v>
      </c>
    </row>
    <row r="174" s="13" customFormat="1">
      <c r="A174" s="13"/>
      <c r="B174" s="238"/>
      <c r="C174" s="239"/>
      <c r="D174" s="240" t="s">
        <v>173</v>
      </c>
      <c r="E174" s="241" t="s">
        <v>1</v>
      </c>
      <c r="F174" s="242" t="s">
        <v>309</v>
      </c>
      <c r="G174" s="239"/>
      <c r="H174" s="243">
        <v>1.978</v>
      </c>
      <c r="I174" s="244"/>
      <c r="J174" s="239"/>
      <c r="K174" s="239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173</v>
      </c>
      <c r="AU174" s="249" t="s">
        <v>83</v>
      </c>
      <c r="AV174" s="13" t="s">
        <v>83</v>
      </c>
      <c r="AW174" s="13" t="s">
        <v>30</v>
      </c>
      <c r="AX174" s="13" t="s">
        <v>81</v>
      </c>
      <c r="AY174" s="249" t="s">
        <v>118</v>
      </c>
    </row>
    <row r="175" s="2" customFormat="1" ht="24.15" customHeight="1">
      <c r="A175" s="38"/>
      <c r="B175" s="39"/>
      <c r="C175" s="211" t="s">
        <v>310</v>
      </c>
      <c r="D175" s="211" t="s">
        <v>119</v>
      </c>
      <c r="E175" s="212" t="s">
        <v>311</v>
      </c>
      <c r="F175" s="213" t="s">
        <v>312</v>
      </c>
      <c r="G175" s="214" t="s">
        <v>196</v>
      </c>
      <c r="H175" s="215">
        <v>216</v>
      </c>
      <c r="I175" s="216"/>
      <c r="J175" s="217">
        <f>ROUND(I175*H175,2)</f>
        <v>0</v>
      </c>
      <c r="K175" s="218"/>
      <c r="L175" s="44"/>
      <c r="M175" s="219" t="s">
        <v>1</v>
      </c>
      <c r="N175" s="220" t="s">
        <v>38</v>
      </c>
      <c r="O175" s="91"/>
      <c r="P175" s="221">
        <f>O175*H175</f>
        <v>0</v>
      </c>
      <c r="Q175" s="221">
        <v>0.037010000000000001</v>
      </c>
      <c r="R175" s="221">
        <f>Q175*H175</f>
        <v>7.9941599999999999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117</v>
      </c>
      <c r="AT175" s="223" t="s">
        <v>119</v>
      </c>
      <c r="AU175" s="223" t="s">
        <v>83</v>
      </c>
      <c r="AY175" s="17" t="s">
        <v>118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117</v>
      </c>
      <c r="BM175" s="223" t="s">
        <v>313</v>
      </c>
    </row>
    <row r="176" s="13" customFormat="1">
      <c r="A176" s="13"/>
      <c r="B176" s="238"/>
      <c r="C176" s="239"/>
      <c r="D176" s="240" t="s">
        <v>173</v>
      </c>
      <c r="E176" s="241" t="s">
        <v>1</v>
      </c>
      <c r="F176" s="242" t="s">
        <v>314</v>
      </c>
      <c r="G176" s="239"/>
      <c r="H176" s="243">
        <v>108</v>
      </c>
      <c r="I176" s="244"/>
      <c r="J176" s="239"/>
      <c r="K176" s="239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173</v>
      </c>
      <c r="AU176" s="249" t="s">
        <v>83</v>
      </c>
      <c r="AV176" s="13" t="s">
        <v>83</v>
      </c>
      <c r="AW176" s="13" t="s">
        <v>30</v>
      </c>
      <c r="AX176" s="13" t="s">
        <v>73</v>
      </c>
      <c r="AY176" s="249" t="s">
        <v>118</v>
      </c>
    </row>
    <row r="177" s="13" customFormat="1">
      <c r="A177" s="13"/>
      <c r="B177" s="238"/>
      <c r="C177" s="239"/>
      <c r="D177" s="240" t="s">
        <v>173</v>
      </c>
      <c r="E177" s="241" t="s">
        <v>1</v>
      </c>
      <c r="F177" s="242" t="s">
        <v>315</v>
      </c>
      <c r="G177" s="239"/>
      <c r="H177" s="243">
        <v>108</v>
      </c>
      <c r="I177" s="244"/>
      <c r="J177" s="239"/>
      <c r="K177" s="239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173</v>
      </c>
      <c r="AU177" s="249" t="s">
        <v>83</v>
      </c>
      <c r="AV177" s="13" t="s">
        <v>83</v>
      </c>
      <c r="AW177" s="13" t="s">
        <v>30</v>
      </c>
      <c r="AX177" s="13" t="s">
        <v>73</v>
      </c>
      <c r="AY177" s="249" t="s">
        <v>118</v>
      </c>
    </row>
    <row r="178" s="14" customFormat="1">
      <c r="A178" s="14"/>
      <c r="B178" s="250"/>
      <c r="C178" s="251"/>
      <c r="D178" s="240" t="s">
        <v>173</v>
      </c>
      <c r="E178" s="252" t="s">
        <v>1</v>
      </c>
      <c r="F178" s="253" t="s">
        <v>179</v>
      </c>
      <c r="G178" s="251"/>
      <c r="H178" s="254">
        <v>216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173</v>
      </c>
      <c r="AU178" s="260" t="s">
        <v>83</v>
      </c>
      <c r="AV178" s="14" t="s">
        <v>117</v>
      </c>
      <c r="AW178" s="14" t="s">
        <v>4</v>
      </c>
      <c r="AX178" s="14" t="s">
        <v>81</v>
      </c>
      <c r="AY178" s="260" t="s">
        <v>118</v>
      </c>
    </row>
    <row r="179" s="2" customFormat="1" ht="24.15" customHeight="1">
      <c r="A179" s="38"/>
      <c r="B179" s="39"/>
      <c r="C179" s="271" t="s">
        <v>316</v>
      </c>
      <c r="D179" s="271" t="s">
        <v>305</v>
      </c>
      <c r="E179" s="272" t="s">
        <v>317</v>
      </c>
      <c r="F179" s="273" t="s">
        <v>318</v>
      </c>
      <c r="G179" s="274" t="s">
        <v>196</v>
      </c>
      <c r="H179" s="275">
        <v>216</v>
      </c>
      <c r="I179" s="276"/>
      <c r="J179" s="277">
        <f>ROUND(I179*H179,2)</f>
        <v>0</v>
      </c>
      <c r="K179" s="278"/>
      <c r="L179" s="279"/>
      <c r="M179" s="280" t="s">
        <v>1</v>
      </c>
      <c r="N179" s="281" t="s">
        <v>38</v>
      </c>
      <c r="O179" s="91"/>
      <c r="P179" s="221">
        <f>O179*H179</f>
        <v>0</v>
      </c>
      <c r="Q179" s="221">
        <v>0.0275</v>
      </c>
      <c r="R179" s="221">
        <f>Q179*H179</f>
        <v>5.9400000000000004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147</v>
      </c>
      <c r="AT179" s="223" t="s">
        <v>305</v>
      </c>
      <c r="AU179" s="223" t="s">
        <v>83</v>
      </c>
      <c r="AY179" s="17" t="s">
        <v>118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117</v>
      </c>
      <c r="BM179" s="223" t="s">
        <v>319</v>
      </c>
    </row>
    <row r="180" s="2" customFormat="1" ht="24.15" customHeight="1">
      <c r="A180" s="38"/>
      <c r="B180" s="39"/>
      <c r="C180" s="211" t="s">
        <v>320</v>
      </c>
      <c r="D180" s="211" t="s">
        <v>119</v>
      </c>
      <c r="E180" s="212" t="s">
        <v>321</v>
      </c>
      <c r="F180" s="213" t="s">
        <v>322</v>
      </c>
      <c r="G180" s="214" t="s">
        <v>323</v>
      </c>
      <c r="H180" s="215">
        <v>18</v>
      </c>
      <c r="I180" s="216"/>
      <c r="J180" s="217">
        <f>ROUND(I180*H180,2)</f>
        <v>0</v>
      </c>
      <c r="K180" s="218"/>
      <c r="L180" s="44"/>
      <c r="M180" s="219" t="s">
        <v>1</v>
      </c>
      <c r="N180" s="220" t="s">
        <v>38</v>
      </c>
      <c r="O180" s="91"/>
      <c r="P180" s="221">
        <f>O180*H180</f>
        <v>0</v>
      </c>
      <c r="Q180" s="221">
        <v>0.00060999999999999997</v>
      </c>
      <c r="R180" s="221">
        <f>Q180*H180</f>
        <v>0.01098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117</v>
      </c>
      <c r="AT180" s="223" t="s">
        <v>119</v>
      </c>
      <c r="AU180" s="223" t="s">
        <v>83</v>
      </c>
      <c r="AY180" s="17" t="s">
        <v>118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117</v>
      </c>
      <c r="BM180" s="223" t="s">
        <v>324</v>
      </c>
    </row>
    <row r="181" s="13" customFormat="1">
      <c r="A181" s="13"/>
      <c r="B181" s="238"/>
      <c r="C181" s="239"/>
      <c r="D181" s="240" t="s">
        <v>173</v>
      </c>
      <c r="E181" s="241" t="s">
        <v>1</v>
      </c>
      <c r="F181" s="242" t="s">
        <v>325</v>
      </c>
      <c r="G181" s="239"/>
      <c r="H181" s="243">
        <v>18</v>
      </c>
      <c r="I181" s="244"/>
      <c r="J181" s="239"/>
      <c r="K181" s="239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173</v>
      </c>
      <c r="AU181" s="249" t="s">
        <v>83</v>
      </c>
      <c r="AV181" s="13" t="s">
        <v>83</v>
      </c>
      <c r="AW181" s="13" t="s">
        <v>30</v>
      </c>
      <c r="AX181" s="13" t="s">
        <v>81</v>
      </c>
      <c r="AY181" s="249" t="s">
        <v>118</v>
      </c>
    </row>
    <row r="182" s="11" customFormat="1" ht="22.8" customHeight="1">
      <c r="A182" s="11"/>
      <c r="B182" s="197"/>
      <c r="C182" s="198"/>
      <c r="D182" s="199" t="s">
        <v>72</v>
      </c>
      <c r="E182" s="236" t="s">
        <v>128</v>
      </c>
      <c r="F182" s="236" t="s">
        <v>326</v>
      </c>
      <c r="G182" s="198"/>
      <c r="H182" s="198"/>
      <c r="I182" s="201"/>
      <c r="J182" s="237">
        <f>BK182</f>
        <v>0</v>
      </c>
      <c r="K182" s="198"/>
      <c r="L182" s="203"/>
      <c r="M182" s="204"/>
      <c r="N182" s="205"/>
      <c r="O182" s="205"/>
      <c r="P182" s="206">
        <f>SUM(P183:P229)</f>
        <v>0</v>
      </c>
      <c r="Q182" s="205"/>
      <c r="R182" s="206">
        <f>SUM(R183:R229)</f>
        <v>157.75405498000001</v>
      </c>
      <c r="S182" s="205"/>
      <c r="T182" s="207">
        <f>SUM(T183:T229)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208" t="s">
        <v>81</v>
      </c>
      <c r="AT182" s="209" t="s">
        <v>72</v>
      </c>
      <c r="AU182" s="209" t="s">
        <v>81</v>
      </c>
      <c r="AY182" s="208" t="s">
        <v>118</v>
      </c>
      <c r="BK182" s="210">
        <f>SUM(BK183:BK229)</f>
        <v>0</v>
      </c>
    </row>
    <row r="183" s="2" customFormat="1" ht="24.15" customHeight="1">
      <c r="A183" s="38"/>
      <c r="B183" s="39"/>
      <c r="C183" s="211" t="s">
        <v>7</v>
      </c>
      <c r="D183" s="211" t="s">
        <v>119</v>
      </c>
      <c r="E183" s="212" t="s">
        <v>327</v>
      </c>
      <c r="F183" s="213" t="s">
        <v>328</v>
      </c>
      <c r="G183" s="214" t="s">
        <v>323</v>
      </c>
      <c r="H183" s="215">
        <v>32</v>
      </c>
      <c r="I183" s="216"/>
      <c r="J183" s="217">
        <f>ROUND(I183*H183,2)</f>
        <v>0</v>
      </c>
      <c r="K183" s="218"/>
      <c r="L183" s="44"/>
      <c r="M183" s="219" t="s">
        <v>1</v>
      </c>
      <c r="N183" s="220" t="s">
        <v>38</v>
      </c>
      <c r="O183" s="91"/>
      <c r="P183" s="221">
        <f>O183*H183</f>
        <v>0</v>
      </c>
      <c r="Q183" s="221">
        <v>0.00033</v>
      </c>
      <c r="R183" s="221">
        <f>Q183*H183</f>
        <v>0.01056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117</v>
      </c>
      <c r="AT183" s="223" t="s">
        <v>119</v>
      </c>
      <c r="AU183" s="223" t="s">
        <v>83</v>
      </c>
      <c r="AY183" s="17" t="s">
        <v>118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117</v>
      </c>
      <c r="BM183" s="223" t="s">
        <v>329</v>
      </c>
    </row>
    <row r="184" s="13" customFormat="1">
      <c r="A184" s="13"/>
      <c r="B184" s="238"/>
      <c r="C184" s="239"/>
      <c r="D184" s="240" t="s">
        <v>173</v>
      </c>
      <c r="E184" s="241" t="s">
        <v>1</v>
      </c>
      <c r="F184" s="242" t="s">
        <v>330</v>
      </c>
      <c r="G184" s="239"/>
      <c r="H184" s="243">
        <v>17</v>
      </c>
      <c r="I184" s="244"/>
      <c r="J184" s="239"/>
      <c r="K184" s="239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173</v>
      </c>
      <c r="AU184" s="249" t="s">
        <v>83</v>
      </c>
      <c r="AV184" s="13" t="s">
        <v>83</v>
      </c>
      <c r="AW184" s="13" t="s">
        <v>30</v>
      </c>
      <c r="AX184" s="13" t="s">
        <v>73</v>
      </c>
      <c r="AY184" s="249" t="s">
        <v>118</v>
      </c>
    </row>
    <row r="185" s="13" customFormat="1">
      <c r="A185" s="13"/>
      <c r="B185" s="238"/>
      <c r="C185" s="239"/>
      <c r="D185" s="240" t="s">
        <v>173</v>
      </c>
      <c r="E185" s="241" t="s">
        <v>1</v>
      </c>
      <c r="F185" s="242" t="s">
        <v>331</v>
      </c>
      <c r="G185" s="239"/>
      <c r="H185" s="243">
        <v>15</v>
      </c>
      <c r="I185" s="244"/>
      <c r="J185" s="239"/>
      <c r="K185" s="239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173</v>
      </c>
      <c r="AU185" s="249" t="s">
        <v>83</v>
      </c>
      <c r="AV185" s="13" t="s">
        <v>83</v>
      </c>
      <c r="AW185" s="13" t="s">
        <v>30</v>
      </c>
      <c r="AX185" s="13" t="s">
        <v>73</v>
      </c>
      <c r="AY185" s="249" t="s">
        <v>118</v>
      </c>
    </row>
    <row r="186" s="14" customFormat="1">
      <c r="A186" s="14"/>
      <c r="B186" s="250"/>
      <c r="C186" s="251"/>
      <c r="D186" s="240" t="s">
        <v>173</v>
      </c>
      <c r="E186" s="252" t="s">
        <v>1</v>
      </c>
      <c r="F186" s="253" t="s">
        <v>179</v>
      </c>
      <c r="G186" s="251"/>
      <c r="H186" s="254">
        <v>32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173</v>
      </c>
      <c r="AU186" s="260" t="s">
        <v>83</v>
      </c>
      <c r="AV186" s="14" t="s">
        <v>117</v>
      </c>
      <c r="AW186" s="14" t="s">
        <v>4</v>
      </c>
      <c r="AX186" s="14" t="s">
        <v>81</v>
      </c>
      <c r="AY186" s="260" t="s">
        <v>118</v>
      </c>
    </row>
    <row r="187" s="2" customFormat="1" ht="16.5" customHeight="1">
      <c r="A187" s="38"/>
      <c r="B187" s="39"/>
      <c r="C187" s="271" t="s">
        <v>332</v>
      </c>
      <c r="D187" s="271" t="s">
        <v>305</v>
      </c>
      <c r="E187" s="272" t="s">
        <v>333</v>
      </c>
      <c r="F187" s="273" t="s">
        <v>334</v>
      </c>
      <c r="G187" s="274" t="s">
        <v>323</v>
      </c>
      <c r="H187" s="275">
        <v>32</v>
      </c>
      <c r="I187" s="276"/>
      <c r="J187" s="277">
        <f>ROUND(I187*H187,2)</f>
        <v>0</v>
      </c>
      <c r="K187" s="278"/>
      <c r="L187" s="279"/>
      <c r="M187" s="280" t="s">
        <v>1</v>
      </c>
      <c r="N187" s="281" t="s">
        <v>38</v>
      </c>
      <c r="O187" s="91"/>
      <c r="P187" s="221">
        <f>O187*H187</f>
        <v>0</v>
      </c>
      <c r="Q187" s="221">
        <v>0.0019</v>
      </c>
      <c r="R187" s="221">
        <f>Q187*H187</f>
        <v>0.0608</v>
      </c>
      <c r="S187" s="221">
        <v>0</v>
      </c>
      <c r="T187" s="22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147</v>
      </c>
      <c r="AT187" s="223" t="s">
        <v>305</v>
      </c>
      <c r="AU187" s="223" t="s">
        <v>83</v>
      </c>
      <c r="AY187" s="17" t="s">
        <v>118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117</v>
      </c>
      <c r="BM187" s="223" t="s">
        <v>335</v>
      </c>
    </row>
    <row r="188" s="2" customFormat="1" ht="16.5" customHeight="1">
      <c r="A188" s="38"/>
      <c r="B188" s="39"/>
      <c r="C188" s="211" t="s">
        <v>336</v>
      </c>
      <c r="D188" s="211" t="s">
        <v>119</v>
      </c>
      <c r="E188" s="212" t="s">
        <v>337</v>
      </c>
      <c r="F188" s="213" t="s">
        <v>338</v>
      </c>
      <c r="G188" s="214" t="s">
        <v>183</v>
      </c>
      <c r="H188" s="215">
        <v>11.799</v>
      </c>
      <c r="I188" s="216"/>
      <c r="J188" s="217">
        <f>ROUND(I188*H188,2)</f>
        <v>0</v>
      </c>
      <c r="K188" s="218"/>
      <c r="L188" s="44"/>
      <c r="M188" s="219" t="s">
        <v>1</v>
      </c>
      <c r="N188" s="220" t="s">
        <v>38</v>
      </c>
      <c r="O188" s="91"/>
      <c r="P188" s="221">
        <f>O188*H188</f>
        <v>0</v>
      </c>
      <c r="Q188" s="221">
        <v>2.5021499999999999</v>
      </c>
      <c r="R188" s="221">
        <f>Q188*H188</f>
        <v>29.522867849999997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117</v>
      </c>
      <c r="AT188" s="223" t="s">
        <v>119</v>
      </c>
      <c r="AU188" s="223" t="s">
        <v>83</v>
      </c>
      <c r="AY188" s="17" t="s">
        <v>118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117</v>
      </c>
      <c r="BM188" s="223" t="s">
        <v>339</v>
      </c>
    </row>
    <row r="189" s="13" customFormat="1">
      <c r="A189" s="13"/>
      <c r="B189" s="238"/>
      <c r="C189" s="239"/>
      <c r="D189" s="240" t="s">
        <v>173</v>
      </c>
      <c r="E189" s="241" t="s">
        <v>1</v>
      </c>
      <c r="F189" s="242" t="s">
        <v>340</v>
      </c>
      <c r="G189" s="239"/>
      <c r="H189" s="243">
        <v>4.8739999999999997</v>
      </c>
      <c r="I189" s="244"/>
      <c r="J189" s="239"/>
      <c r="K189" s="239"/>
      <c r="L189" s="245"/>
      <c r="M189" s="246"/>
      <c r="N189" s="247"/>
      <c r="O189" s="247"/>
      <c r="P189" s="247"/>
      <c r="Q189" s="247"/>
      <c r="R189" s="247"/>
      <c r="S189" s="247"/>
      <c r="T189" s="24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9" t="s">
        <v>173</v>
      </c>
      <c r="AU189" s="249" t="s">
        <v>83</v>
      </c>
      <c r="AV189" s="13" t="s">
        <v>83</v>
      </c>
      <c r="AW189" s="13" t="s">
        <v>30</v>
      </c>
      <c r="AX189" s="13" t="s">
        <v>73</v>
      </c>
      <c r="AY189" s="249" t="s">
        <v>118</v>
      </c>
    </row>
    <row r="190" s="13" customFormat="1">
      <c r="A190" s="13"/>
      <c r="B190" s="238"/>
      <c r="C190" s="239"/>
      <c r="D190" s="240" t="s">
        <v>173</v>
      </c>
      <c r="E190" s="241" t="s">
        <v>1</v>
      </c>
      <c r="F190" s="242" t="s">
        <v>341</v>
      </c>
      <c r="G190" s="239"/>
      <c r="H190" s="243">
        <v>6.9249999999999998</v>
      </c>
      <c r="I190" s="244"/>
      <c r="J190" s="239"/>
      <c r="K190" s="239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173</v>
      </c>
      <c r="AU190" s="249" t="s">
        <v>83</v>
      </c>
      <c r="AV190" s="13" t="s">
        <v>83</v>
      </c>
      <c r="AW190" s="13" t="s">
        <v>30</v>
      </c>
      <c r="AX190" s="13" t="s">
        <v>73</v>
      </c>
      <c r="AY190" s="249" t="s">
        <v>118</v>
      </c>
    </row>
    <row r="191" s="14" customFormat="1">
      <c r="A191" s="14"/>
      <c r="B191" s="250"/>
      <c r="C191" s="251"/>
      <c r="D191" s="240" t="s">
        <v>173</v>
      </c>
      <c r="E191" s="252" t="s">
        <v>1</v>
      </c>
      <c r="F191" s="253" t="s">
        <v>179</v>
      </c>
      <c r="G191" s="251"/>
      <c r="H191" s="254">
        <v>11.799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173</v>
      </c>
      <c r="AU191" s="260" t="s">
        <v>83</v>
      </c>
      <c r="AV191" s="14" t="s">
        <v>117</v>
      </c>
      <c r="AW191" s="14" t="s">
        <v>4</v>
      </c>
      <c r="AX191" s="14" t="s">
        <v>81</v>
      </c>
      <c r="AY191" s="260" t="s">
        <v>118</v>
      </c>
    </row>
    <row r="192" s="2" customFormat="1" ht="16.5" customHeight="1">
      <c r="A192" s="38"/>
      <c r="B192" s="39"/>
      <c r="C192" s="211" t="s">
        <v>342</v>
      </c>
      <c r="D192" s="211" t="s">
        <v>119</v>
      </c>
      <c r="E192" s="212" t="s">
        <v>343</v>
      </c>
      <c r="F192" s="213" t="s">
        <v>344</v>
      </c>
      <c r="G192" s="214" t="s">
        <v>171</v>
      </c>
      <c r="H192" s="215">
        <v>294.93700000000001</v>
      </c>
      <c r="I192" s="216"/>
      <c r="J192" s="217">
        <f>ROUND(I192*H192,2)</f>
        <v>0</v>
      </c>
      <c r="K192" s="218"/>
      <c r="L192" s="44"/>
      <c r="M192" s="219" t="s">
        <v>1</v>
      </c>
      <c r="N192" s="220" t="s">
        <v>38</v>
      </c>
      <c r="O192" s="91"/>
      <c r="P192" s="221">
        <f>O192*H192</f>
        <v>0</v>
      </c>
      <c r="Q192" s="221">
        <v>0.041739999999999999</v>
      </c>
      <c r="R192" s="221">
        <f>Q192*H192</f>
        <v>12.31067038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117</v>
      </c>
      <c r="AT192" s="223" t="s">
        <v>119</v>
      </c>
      <c r="AU192" s="223" t="s">
        <v>83</v>
      </c>
      <c r="AY192" s="17" t="s">
        <v>118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81</v>
      </c>
      <c r="BK192" s="224">
        <f>ROUND(I192*H192,2)</f>
        <v>0</v>
      </c>
      <c r="BL192" s="17" t="s">
        <v>117</v>
      </c>
      <c r="BM192" s="223" t="s">
        <v>345</v>
      </c>
    </row>
    <row r="193" s="13" customFormat="1">
      <c r="A193" s="13"/>
      <c r="B193" s="238"/>
      <c r="C193" s="239"/>
      <c r="D193" s="240" t="s">
        <v>173</v>
      </c>
      <c r="E193" s="241" t="s">
        <v>1</v>
      </c>
      <c r="F193" s="242" t="s">
        <v>346</v>
      </c>
      <c r="G193" s="239"/>
      <c r="H193" s="243">
        <v>67.646000000000001</v>
      </c>
      <c r="I193" s="244"/>
      <c r="J193" s="239"/>
      <c r="K193" s="239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173</v>
      </c>
      <c r="AU193" s="249" t="s">
        <v>83</v>
      </c>
      <c r="AV193" s="13" t="s">
        <v>83</v>
      </c>
      <c r="AW193" s="13" t="s">
        <v>30</v>
      </c>
      <c r="AX193" s="13" t="s">
        <v>73</v>
      </c>
      <c r="AY193" s="249" t="s">
        <v>118</v>
      </c>
    </row>
    <row r="194" s="13" customFormat="1">
      <c r="A194" s="13"/>
      <c r="B194" s="238"/>
      <c r="C194" s="239"/>
      <c r="D194" s="240" t="s">
        <v>173</v>
      </c>
      <c r="E194" s="241" t="s">
        <v>1</v>
      </c>
      <c r="F194" s="242" t="s">
        <v>347</v>
      </c>
      <c r="G194" s="239"/>
      <c r="H194" s="243">
        <v>227.291</v>
      </c>
      <c r="I194" s="244"/>
      <c r="J194" s="239"/>
      <c r="K194" s="239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173</v>
      </c>
      <c r="AU194" s="249" t="s">
        <v>83</v>
      </c>
      <c r="AV194" s="13" t="s">
        <v>83</v>
      </c>
      <c r="AW194" s="13" t="s">
        <v>30</v>
      </c>
      <c r="AX194" s="13" t="s">
        <v>73</v>
      </c>
      <c r="AY194" s="249" t="s">
        <v>118</v>
      </c>
    </row>
    <row r="195" s="14" customFormat="1">
      <c r="A195" s="14"/>
      <c r="B195" s="250"/>
      <c r="C195" s="251"/>
      <c r="D195" s="240" t="s">
        <v>173</v>
      </c>
      <c r="E195" s="252" t="s">
        <v>1</v>
      </c>
      <c r="F195" s="253" t="s">
        <v>179</v>
      </c>
      <c r="G195" s="251"/>
      <c r="H195" s="254">
        <v>294.93700000000001</v>
      </c>
      <c r="I195" s="255"/>
      <c r="J195" s="251"/>
      <c r="K195" s="251"/>
      <c r="L195" s="256"/>
      <c r="M195" s="257"/>
      <c r="N195" s="258"/>
      <c r="O195" s="258"/>
      <c r="P195" s="258"/>
      <c r="Q195" s="258"/>
      <c r="R195" s="258"/>
      <c r="S195" s="258"/>
      <c r="T195" s="25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0" t="s">
        <v>173</v>
      </c>
      <c r="AU195" s="260" t="s">
        <v>83</v>
      </c>
      <c r="AV195" s="14" t="s">
        <v>117</v>
      </c>
      <c r="AW195" s="14" t="s">
        <v>4</v>
      </c>
      <c r="AX195" s="14" t="s">
        <v>81</v>
      </c>
      <c r="AY195" s="260" t="s">
        <v>118</v>
      </c>
    </row>
    <row r="196" s="2" customFormat="1" ht="16.5" customHeight="1">
      <c r="A196" s="38"/>
      <c r="B196" s="39"/>
      <c r="C196" s="211" t="s">
        <v>348</v>
      </c>
      <c r="D196" s="211" t="s">
        <v>119</v>
      </c>
      <c r="E196" s="212" t="s">
        <v>349</v>
      </c>
      <c r="F196" s="213" t="s">
        <v>350</v>
      </c>
      <c r="G196" s="214" t="s">
        <v>171</v>
      </c>
      <c r="H196" s="215">
        <v>294.93700000000001</v>
      </c>
      <c r="I196" s="216"/>
      <c r="J196" s="217">
        <f>ROUND(I196*H196,2)</f>
        <v>0</v>
      </c>
      <c r="K196" s="218"/>
      <c r="L196" s="44"/>
      <c r="M196" s="219" t="s">
        <v>1</v>
      </c>
      <c r="N196" s="220" t="s">
        <v>38</v>
      </c>
      <c r="O196" s="91"/>
      <c r="P196" s="221">
        <f>O196*H196</f>
        <v>0</v>
      </c>
      <c r="Q196" s="221">
        <v>2.0000000000000002E-05</v>
      </c>
      <c r="R196" s="221">
        <f>Q196*H196</f>
        <v>0.0058987400000000004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117</v>
      </c>
      <c r="AT196" s="223" t="s">
        <v>119</v>
      </c>
      <c r="AU196" s="223" t="s">
        <v>83</v>
      </c>
      <c r="AY196" s="17" t="s">
        <v>118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117</v>
      </c>
      <c r="BM196" s="223" t="s">
        <v>351</v>
      </c>
    </row>
    <row r="197" s="2" customFormat="1" ht="16.5" customHeight="1">
      <c r="A197" s="38"/>
      <c r="B197" s="39"/>
      <c r="C197" s="211" t="s">
        <v>352</v>
      </c>
      <c r="D197" s="211" t="s">
        <v>119</v>
      </c>
      <c r="E197" s="212" t="s">
        <v>353</v>
      </c>
      <c r="F197" s="213" t="s">
        <v>354</v>
      </c>
      <c r="G197" s="214" t="s">
        <v>203</v>
      </c>
      <c r="H197" s="215">
        <v>1.95</v>
      </c>
      <c r="I197" s="216"/>
      <c r="J197" s="217">
        <f>ROUND(I197*H197,2)</f>
        <v>0</v>
      </c>
      <c r="K197" s="218"/>
      <c r="L197" s="44"/>
      <c r="M197" s="219" t="s">
        <v>1</v>
      </c>
      <c r="N197" s="220" t="s">
        <v>38</v>
      </c>
      <c r="O197" s="91"/>
      <c r="P197" s="221">
        <f>O197*H197</f>
        <v>0</v>
      </c>
      <c r="Q197" s="221">
        <v>1.04877</v>
      </c>
      <c r="R197" s="221">
        <f>Q197*H197</f>
        <v>2.0451014999999999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117</v>
      </c>
      <c r="AT197" s="223" t="s">
        <v>119</v>
      </c>
      <c r="AU197" s="223" t="s">
        <v>83</v>
      </c>
      <c r="AY197" s="17" t="s">
        <v>118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117</v>
      </c>
      <c r="BM197" s="223" t="s">
        <v>355</v>
      </c>
    </row>
    <row r="198" s="13" customFormat="1">
      <c r="A198" s="13"/>
      <c r="B198" s="238"/>
      <c r="C198" s="239"/>
      <c r="D198" s="240" t="s">
        <v>173</v>
      </c>
      <c r="E198" s="241" t="s">
        <v>1</v>
      </c>
      <c r="F198" s="242" t="s">
        <v>356</v>
      </c>
      <c r="G198" s="239"/>
      <c r="H198" s="243">
        <v>1.95</v>
      </c>
      <c r="I198" s="244"/>
      <c r="J198" s="239"/>
      <c r="K198" s="239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173</v>
      </c>
      <c r="AU198" s="249" t="s">
        <v>83</v>
      </c>
      <c r="AV198" s="13" t="s">
        <v>83</v>
      </c>
      <c r="AW198" s="13" t="s">
        <v>30</v>
      </c>
      <c r="AX198" s="13" t="s">
        <v>81</v>
      </c>
      <c r="AY198" s="249" t="s">
        <v>118</v>
      </c>
    </row>
    <row r="199" s="2" customFormat="1" ht="16.5" customHeight="1">
      <c r="A199" s="38"/>
      <c r="B199" s="39"/>
      <c r="C199" s="211" t="s">
        <v>357</v>
      </c>
      <c r="D199" s="211" t="s">
        <v>119</v>
      </c>
      <c r="E199" s="212" t="s">
        <v>358</v>
      </c>
      <c r="F199" s="213" t="s">
        <v>359</v>
      </c>
      <c r="G199" s="214" t="s">
        <v>183</v>
      </c>
      <c r="H199" s="215">
        <v>22.661999999999999</v>
      </c>
      <c r="I199" s="216"/>
      <c r="J199" s="217">
        <f>ROUND(I199*H199,2)</f>
        <v>0</v>
      </c>
      <c r="K199" s="218"/>
      <c r="L199" s="44"/>
      <c r="M199" s="219" t="s">
        <v>1</v>
      </c>
      <c r="N199" s="220" t="s">
        <v>38</v>
      </c>
      <c r="O199" s="91"/>
      <c r="P199" s="221">
        <f>O199*H199</f>
        <v>0</v>
      </c>
      <c r="Q199" s="221">
        <v>2.5020899999999999</v>
      </c>
      <c r="R199" s="221">
        <f>Q199*H199</f>
        <v>56.702363579999997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117</v>
      </c>
      <c r="AT199" s="223" t="s">
        <v>119</v>
      </c>
      <c r="AU199" s="223" t="s">
        <v>83</v>
      </c>
      <c r="AY199" s="17" t="s">
        <v>118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81</v>
      </c>
      <c r="BK199" s="224">
        <f>ROUND(I199*H199,2)</f>
        <v>0</v>
      </c>
      <c r="BL199" s="17" t="s">
        <v>117</v>
      </c>
      <c r="BM199" s="223" t="s">
        <v>360</v>
      </c>
    </row>
    <row r="200" s="13" customFormat="1">
      <c r="A200" s="13"/>
      <c r="B200" s="238"/>
      <c r="C200" s="239"/>
      <c r="D200" s="240" t="s">
        <v>173</v>
      </c>
      <c r="E200" s="241" t="s">
        <v>1</v>
      </c>
      <c r="F200" s="242" t="s">
        <v>361</v>
      </c>
      <c r="G200" s="239"/>
      <c r="H200" s="243">
        <v>11.57</v>
      </c>
      <c r="I200" s="244"/>
      <c r="J200" s="239"/>
      <c r="K200" s="239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173</v>
      </c>
      <c r="AU200" s="249" t="s">
        <v>83</v>
      </c>
      <c r="AV200" s="13" t="s">
        <v>83</v>
      </c>
      <c r="AW200" s="13" t="s">
        <v>30</v>
      </c>
      <c r="AX200" s="13" t="s">
        <v>73</v>
      </c>
      <c r="AY200" s="249" t="s">
        <v>118</v>
      </c>
    </row>
    <row r="201" s="13" customFormat="1">
      <c r="A201" s="13"/>
      <c r="B201" s="238"/>
      <c r="C201" s="239"/>
      <c r="D201" s="240" t="s">
        <v>173</v>
      </c>
      <c r="E201" s="241" t="s">
        <v>1</v>
      </c>
      <c r="F201" s="242" t="s">
        <v>362</v>
      </c>
      <c r="G201" s="239"/>
      <c r="H201" s="243">
        <v>11.092000000000001</v>
      </c>
      <c r="I201" s="244"/>
      <c r="J201" s="239"/>
      <c r="K201" s="239"/>
      <c r="L201" s="245"/>
      <c r="M201" s="246"/>
      <c r="N201" s="247"/>
      <c r="O201" s="247"/>
      <c r="P201" s="247"/>
      <c r="Q201" s="247"/>
      <c r="R201" s="247"/>
      <c r="S201" s="247"/>
      <c r="T201" s="24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9" t="s">
        <v>173</v>
      </c>
      <c r="AU201" s="249" t="s">
        <v>83</v>
      </c>
      <c r="AV201" s="13" t="s">
        <v>83</v>
      </c>
      <c r="AW201" s="13" t="s">
        <v>30</v>
      </c>
      <c r="AX201" s="13" t="s">
        <v>73</v>
      </c>
      <c r="AY201" s="249" t="s">
        <v>118</v>
      </c>
    </row>
    <row r="202" s="14" customFormat="1">
      <c r="A202" s="14"/>
      <c r="B202" s="250"/>
      <c r="C202" s="251"/>
      <c r="D202" s="240" t="s">
        <v>173</v>
      </c>
      <c r="E202" s="252" t="s">
        <v>1</v>
      </c>
      <c r="F202" s="253" t="s">
        <v>179</v>
      </c>
      <c r="G202" s="251"/>
      <c r="H202" s="254">
        <v>22.661999999999999</v>
      </c>
      <c r="I202" s="255"/>
      <c r="J202" s="251"/>
      <c r="K202" s="251"/>
      <c r="L202" s="256"/>
      <c r="M202" s="257"/>
      <c r="N202" s="258"/>
      <c r="O202" s="258"/>
      <c r="P202" s="258"/>
      <c r="Q202" s="258"/>
      <c r="R202" s="258"/>
      <c r="S202" s="258"/>
      <c r="T202" s="25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0" t="s">
        <v>173</v>
      </c>
      <c r="AU202" s="260" t="s">
        <v>83</v>
      </c>
      <c r="AV202" s="14" t="s">
        <v>117</v>
      </c>
      <c r="AW202" s="14" t="s">
        <v>4</v>
      </c>
      <c r="AX202" s="14" t="s">
        <v>81</v>
      </c>
      <c r="AY202" s="260" t="s">
        <v>118</v>
      </c>
    </row>
    <row r="203" s="2" customFormat="1" ht="16.5" customHeight="1">
      <c r="A203" s="38"/>
      <c r="B203" s="39"/>
      <c r="C203" s="211" t="s">
        <v>363</v>
      </c>
      <c r="D203" s="211" t="s">
        <v>119</v>
      </c>
      <c r="E203" s="212" t="s">
        <v>364</v>
      </c>
      <c r="F203" s="213" t="s">
        <v>365</v>
      </c>
      <c r="G203" s="214" t="s">
        <v>183</v>
      </c>
      <c r="H203" s="215">
        <v>17.484000000000002</v>
      </c>
      <c r="I203" s="216"/>
      <c r="J203" s="217">
        <f>ROUND(I203*H203,2)</f>
        <v>0</v>
      </c>
      <c r="K203" s="218"/>
      <c r="L203" s="44"/>
      <c r="M203" s="219" t="s">
        <v>1</v>
      </c>
      <c r="N203" s="220" t="s">
        <v>38</v>
      </c>
      <c r="O203" s="91"/>
      <c r="P203" s="221">
        <f>O203*H203</f>
        <v>0</v>
      </c>
      <c r="Q203" s="221">
        <v>2.5020899999999999</v>
      </c>
      <c r="R203" s="221">
        <f>Q203*H203</f>
        <v>43.746541560000004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117</v>
      </c>
      <c r="AT203" s="223" t="s">
        <v>119</v>
      </c>
      <c r="AU203" s="223" t="s">
        <v>83</v>
      </c>
      <c r="AY203" s="17" t="s">
        <v>118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117</v>
      </c>
      <c r="BM203" s="223" t="s">
        <v>366</v>
      </c>
    </row>
    <row r="204" s="13" customFormat="1">
      <c r="A204" s="13"/>
      <c r="B204" s="238"/>
      <c r="C204" s="239"/>
      <c r="D204" s="240" t="s">
        <v>173</v>
      </c>
      <c r="E204" s="241" t="s">
        <v>1</v>
      </c>
      <c r="F204" s="242" t="s">
        <v>367</v>
      </c>
      <c r="G204" s="239"/>
      <c r="H204" s="243">
        <v>6.6820000000000004</v>
      </c>
      <c r="I204" s="244"/>
      <c r="J204" s="239"/>
      <c r="K204" s="239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173</v>
      </c>
      <c r="AU204" s="249" t="s">
        <v>83</v>
      </c>
      <c r="AV204" s="13" t="s">
        <v>83</v>
      </c>
      <c r="AW204" s="13" t="s">
        <v>30</v>
      </c>
      <c r="AX204" s="13" t="s">
        <v>73</v>
      </c>
      <c r="AY204" s="249" t="s">
        <v>118</v>
      </c>
    </row>
    <row r="205" s="13" customFormat="1">
      <c r="A205" s="13"/>
      <c r="B205" s="238"/>
      <c r="C205" s="239"/>
      <c r="D205" s="240" t="s">
        <v>173</v>
      </c>
      <c r="E205" s="241" t="s">
        <v>1</v>
      </c>
      <c r="F205" s="242" t="s">
        <v>368</v>
      </c>
      <c r="G205" s="239"/>
      <c r="H205" s="243">
        <v>10.802</v>
      </c>
      <c r="I205" s="244"/>
      <c r="J205" s="239"/>
      <c r="K205" s="239"/>
      <c r="L205" s="245"/>
      <c r="M205" s="246"/>
      <c r="N205" s="247"/>
      <c r="O205" s="247"/>
      <c r="P205" s="247"/>
      <c r="Q205" s="247"/>
      <c r="R205" s="247"/>
      <c r="S205" s="247"/>
      <c r="T205" s="24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9" t="s">
        <v>173</v>
      </c>
      <c r="AU205" s="249" t="s">
        <v>83</v>
      </c>
      <c r="AV205" s="13" t="s">
        <v>83</v>
      </c>
      <c r="AW205" s="13" t="s">
        <v>30</v>
      </c>
      <c r="AX205" s="13" t="s">
        <v>73</v>
      </c>
      <c r="AY205" s="249" t="s">
        <v>118</v>
      </c>
    </row>
    <row r="206" s="14" customFormat="1">
      <c r="A206" s="14"/>
      <c r="B206" s="250"/>
      <c r="C206" s="251"/>
      <c r="D206" s="240" t="s">
        <v>173</v>
      </c>
      <c r="E206" s="252" t="s">
        <v>1</v>
      </c>
      <c r="F206" s="253" t="s">
        <v>179</v>
      </c>
      <c r="G206" s="251"/>
      <c r="H206" s="254">
        <v>17.484000000000002</v>
      </c>
      <c r="I206" s="255"/>
      <c r="J206" s="251"/>
      <c r="K206" s="251"/>
      <c r="L206" s="256"/>
      <c r="M206" s="257"/>
      <c r="N206" s="258"/>
      <c r="O206" s="258"/>
      <c r="P206" s="258"/>
      <c r="Q206" s="258"/>
      <c r="R206" s="258"/>
      <c r="S206" s="258"/>
      <c r="T206" s="25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0" t="s">
        <v>173</v>
      </c>
      <c r="AU206" s="260" t="s">
        <v>83</v>
      </c>
      <c r="AV206" s="14" t="s">
        <v>117</v>
      </c>
      <c r="AW206" s="14" t="s">
        <v>4</v>
      </c>
      <c r="AX206" s="14" t="s">
        <v>81</v>
      </c>
      <c r="AY206" s="260" t="s">
        <v>118</v>
      </c>
    </row>
    <row r="207" s="2" customFormat="1" ht="24.15" customHeight="1">
      <c r="A207" s="38"/>
      <c r="B207" s="39"/>
      <c r="C207" s="211" t="s">
        <v>369</v>
      </c>
      <c r="D207" s="211" t="s">
        <v>119</v>
      </c>
      <c r="E207" s="212" t="s">
        <v>370</v>
      </c>
      <c r="F207" s="213" t="s">
        <v>371</v>
      </c>
      <c r="G207" s="214" t="s">
        <v>171</v>
      </c>
      <c r="H207" s="215">
        <v>58.075000000000003</v>
      </c>
      <c r="I207" s="216"/>
      <c r="J207" s="217">
        <f>ROUND(I207*H207,2)</f>
        <v>0</v>
      </c>
      <c r="K207" s="218"/>
      <c r="L207" s="44"/>
      <c r="M207" s="219" t="s">
        <v>1</v>
      </c>
      <c r="N207" s="220" t="s">
        <v>38</v>
      </c>
      <c r="O207" s="91"/>
      <c r="P207" s="221">
        <f>O207*H207</f>
        <v>0</v>
      </c>
      <c r="Q207" s="221">
        <v>0.0038800000000000002</v>
      </c>
      <c r="R207" s="221">
        <f>Q207*H207</f>
        <v>0.22533100000000003</v>
      </c>
      <c r="S207" s="221">
        <v>0</v>
      </c>
      <c r="T207" s="22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3" t="s">
        <v>117</v>
      </c>
      <c r="AT207" s="223" t="s">
        <v>119</v>
      </c>
      <c r="AU207" s="223" t="s">
        <v>83</v>
      </c>
      <c r="AY207" s="17" t="s">
        <v>118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117</v>
      </c>
      <c r="BM207" s="223" t="s">
        <v>372</v>
      </c>
    </row>
    <row r="208" s="13" customFormat="1">
      <c r="A208" s="13"/>
      <c r="B208" s="238"/>
      <c r="C208" s="239"/>
      <c r="D208" s="240" t="s">
        <v>173</v>
      </c>
      <c r="E208" s="241" t="s">
        <v>1</v>
      </c>
      <c r="F208" s="242" t="s">
        <v>373</v>
      </c>
      <c r="G208" s="239"/>
      <c r="H208" s="243">
        <v>29.651</v>
      </c>
      <c r="I208" s="244"/>
      <c r="J208" s="239"/>
      <c r="K208" s="239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173</v>
      </c>
      <c r="AU208" s="249" t="s">
        <v>83</v>
      </c>
      <c r="AV208" s="13" t="s">
        <v>83</v>
      </c>
      <c r="AW208" s="13" t="s">
        <v>30</v>
      </c>
      <c r="AX208" s="13" t="s">
        <v>73</v>
      </c>
      <c r="AY208" s="249" t="s">
        <v>118</v>
      </c>
    </row>
    <row r="209" s="13" customFormat="1">
      <c r="A209" s="13"/>
      <c r="B209" s="238"/>
      <c r="C209" s="239"/>
      <c r="D209" s="240" t="s">
        <v>173</v>
      </c>
      <c r="E209" s="241" t="s">
        <v>1</v>
      </c>
      <c r="F209" s="242" t="s">
        <v>374</v>
      </c>
      <c r="G209" s="239"/>
      <c r="H209" s="243">
        <v>28.423999999999999</v>
      </c>
      <c r="I209" s="244"/>
      <c r="J209" s="239"/>
      <c r="K209" s="239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173</v>
      </c>
      <c r="AU209" s="249" t="s">
        <v>83</v>
      </c>
      <c r="AV209" s="13" t="s">
        <v>83</v>
      </c>
      <c r="AW209" s="13" t="s">
        <v>30</v>
      </c>
      <c r="AX209" s="13" t="s">
        <v>73</v>
      </c>
      <c r="AY209" s="249" t="s">
        <v>118</v>
      </c>
    </row>
    <row r="210" s="14" customFormat="1">
      <c r="A210" s="14"/>
      <c r="B210" s="250"/>
      <c r="C210" s="251"/>
      <c r="D210" s="240" t="s">
        <v>173</v>
      </c>
      <c r="E210" s="252" t="s">
        <v>1</v>
      </c>
      <c r="F210" s="253" t="s">
        <v>179</v>
      </c>
      <c r="G210" s="251"/>
      <c r="H210" s="254">
        <v>58.075000000000003</v>
      </c>
      <c r="I210" s="255"/>
      <c r="J210" s="251"/>
      <c r="K210" s="251"/>
      <c r="L210" s="256"/>
      <c r="M210" s="257"/>
      <c r="N210" s="258"/>
      <c r="O210" s="258"/>
      <c r="P210" s="258"/>
      <c r="Q210" s="258"/>
      <c r="R210" s="258"/>
      <c r="S210" s="258"/>
      <c r="T210" s="25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0" t="s">
        <v>173</v>
      </c>
      <c r="AU210" s="260" t="s">
        <v>83</v>
      </c>
      <c r="AV210" s="14" t="s">
        <v>117</v>
      </c>
      <c r="AW210" s="14" t="s">
        <v>4</v>
      </c>
      <c r="AX210" s="14" t="s">
        <v>81</v>
      </c>
      <c r="AY210" s="260" t="s">
        <v>118</v>
      </c>
    </row>
    <row r="211" s="2" customFormat="1" ht="24.15" customHeight="1">
      <c r="A211" s="38"/>
      <c r="B211" s="39"/>
      <c r="C211" s="211" t="s">
        <v>375</v>
      </c>
      <c r="D211" s="211" t="s">
        <v>119</v>
      </c>
      <c r="E211" s="212" t="s">
        <v>376</v>
      </c>
      <c r="F211" s="213" t="s">
        <v>377</v>
      </c>
      <c r="G211" s="214" t="s">
        <v>171</v>
      </c>
      <c r="H211" s="215">
        <v>58.075000000000003</v>
      </c>
      <c r="I211" s="216"/>
      <c r="J211" s="217">
        <f>ROUND(I211*H211,2)</f>
        <v>0</v>
      </c>
      <c r="K211" s="218"/>
      <c r="L211" s="44"/>
      <c r="M211" s="219" t="s">
        <v>1</v>
      </c>
      <c r="N211" s="220" t="s">
        <v>38</v>
      </c>
      <c r="O211" s="91"/>
      <c r="P211" s="221">
        <f>O211*H211</f>
        <v>0</v>
      </c>
      <c r="Q211" s="221">
        <v>4.0000000000000003E-05</v>
      </c>
      <c r="R211" s="221">
        <f>Q211*H211</f>
        <v>0.0023230000000000004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117</v>
      </c>
      <c r="AT211" s="223" t="s">
        <v>119</v>
      </c>
      <c r="AU211" s="223" t="s">
        <v>83</v>
      </c>
      <c r="AY211" s="17" t="s">
        <v>118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117</v>
      </c>
      <c r="BM211" s="223" t="s">
        <v>378</v>
      </c>
    </row>
    <row r="212" s="2" customFormat="1" ht="33" customHeight="1">
      <c r="A212" s="38"/>
      <c r="B212" s="39"/>
      <c r="C212" s="211" t="s">
        <v>379</v>
      </c>
      <c r="D212" s="211" t="s">
        <v>119</v>
      </c>
      <c r="E212" s="212" t="s">
        <v>380</v>
      </c>
      <c r="F212" s="213" t="s">
        <v>381</v>
      </c>
      <c r="G212" s="214" t="s">
        <v>171</v>
      </c>
      <c r="H212" s="215">
        <v>40.378</v>
      </c>
      <c r="I212" s="216"/>
      <c r="J212" s="217">
        <f>ROUND(I212*H212,2)</f>
        <v>0</v>
      </c>
      <c r="K212" s="218"/>
      <c r="L212" s="44"/>
      <c r="M212" s="219" t="s">
        <v>1</v>
      </c>
      <c r="N212" s="220" t="s">
        <v>38</v>
      </c>
      <c r="O212" s="91"/>
      <c r="P212" s="221">
        <f>O212*H212</f>
        <v>0</v>
      </c>
      <c r="Q212" s="221">
        <v>0.0037399999999999998</v>
      </c>
      <c r="R212" s="221">
        <f>Q212*H212</f>
        <v>0.15101371999999999</v>
      </c>
      <c r="S212" s="221">
        <v>0</v>
      </c>
      <c r="T212" s="22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3" t="s">
        <v>117</v>
      </c>
      <c r="AT212" s="223" t="s">
        <v>119</v>
      </c>
      <c r="AU212" s="223" t="s">
        <v>83</v>
      </c>
      <c r="AY212" s="17" t="s">
        <v>118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117</v>
      </c>
      <c r="BM212" s="223" t="s">
        <v>382</v>
      </c>
    </row>
    <row r="213" s="13" customFormat="1">
      <c r="A213" s="13"/>
      <c r="B213" s="238"/>
      <c r="C213" s="239"/>
      <c r="D213" s="240" t="s">
        <v>173</v>
      </c>
      <c r="E213" s="241" t="s">
        <v>1</v>
      </c>
      <c r="F213" s="242" t="s">
        <v>383</v>
      </c>
      <c r="G213" s="239"/>
      <c r="H213" s="243">
        <v>9.7300000000000004</v>
      </c>
      <c r="I213" s="244"/>
      <c r="J213" s="239"/>
      <c r="K213" s="239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173</v>
      </c>
      <c r="AU213" s="249" t="s">
        <v>83</v>
      </c>
      <c r="AV213" s="13" t="s">
        <v>83</v>
      </c>
      <c r="AW213" s="13" t="s">
        <v>30</v>
      </c>
      <c r="AX213" s="13" t="s">
        <v>73</v>
      </c>
      <c r="AY213" s="249" t="s">
        <v>118</v>
      </c>
    </row>
    <row r="214" s="13" customFormat="1">
      <c r="A214" s="13"/>
      <c r="B214" s="238"/>
      <c r="C214" s="239"/>
      <c r="D214" s="240" t="s">
        <v>173</v>
      </c>
      <c r="E214" s="241" t="s">
        <v>1</v>
      </c>
      <c r="F214" s="242" t="s">
        <v>384</v>
      </c>
      <c r="G214" s="239"/>
      <c r="H214" s="243">
        <v>30.648</v>
      </c>
      <c r="I214" s="244"/>
      <c r="J214" s="239"/>
      <c r="K214" s="239"/>
      <c r="L214" s="245"/>
      <c r="M214" s="246"/>
      <c r="N214" s="247"/>
      <c r="O214" s="247"/>
      <c r="P214" s="247"/>
      <c r="Q214" s="247"/>
      <c r="R214" s="247"/>
      <c r="S214" s="247"/>
      <c r="T214" s="24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9" t="s">
        <v>173</v>
      </c>
      <c r="AU214" s="249" t="s">
        <v>83</v>
      </c>
      <c r="AV214" s="13" t="s">
        <v>83</v>
      </c>
      <c r="AW214" s="13" t="s">
        <v>30</v>
      </c>
      <c r="AX214" s="13" t="s">
        <v>73</v>
      </c>
      <c r="AY214" s="249" t="s">
        <v>118</v>
      </c>
    </row>
    <row r="215" s="14" customFormat="1">
      <c r="A215" s="14"/>
      <c r="B215" s="250"/>
      <c r="C215" s="251"/>
      <c r="D215" s="240" t="s">
        <v>173</v>
      </c>
      <c r="E215" s="252" t="s">
        <v>1</v>
      </c>
      <c r="F215" s="253" t="s">
        <v>179</v>
      </c>
      <c r="G215" s="251"/>
      <c r="H215" s="254">
        <v>40.378</v>
      </c>
      <c r="I215" s="255"/>
      <c r="J215" s="251"/>
      <c r="K215" s="251"/>
      <c r="L215" s="256"/>
      <c r="M215" s="257"/>
      <c r="N215" s="258"/>
      <c r="O215" s="258"/>
      <c r="P215" s="258"/>
      <c r="Q215" s="258"/>
      <c r="R215" s="258"/>
      <c r="S215" s="258"/>
      <c r="T215" s="25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0" t="s">
        <v>173</v>
      </c>
      <c r="AU215" s="260" t="s">
        <v>83</v>
      </c>
      <c r="AV215" s="14" t="s">
        <v>117</v>
      </c>
      <c r="AW215" s="14" t="s">
        <v>4</v>
      </c>
      <c r="AX215" s="14" t="s">
        <v>81</v>
      </c>
      <c r="AY215" s="260" t="s">
        <v>118</v>
      </c>
    </row>
    <row r="216" s="2" customFormat="1" ht="33" customHeight="1">
      <c r="A216" s="38"/>
      <c r="B216" s="39"/>
      <c r="C216" s="211" t="s">
        <v>385</v>
      </c>
      <c r="D216" s="211" t="s">
        <v>119</v>
      </c>
      <c r="E216" s="212" t="s">
        <v>386</v>
      </c>
      <c r="F216" s="213" t="s">
        <v>387</v>
      </c>
      <c r="G216" s="214" t="s">
        <v>171</v>
      </c>
      <c r="H216" s="215">
        <v>40.378</v>
      </c>
      <c r="I216" s="216"/>
      <c r="J216" s="217">
        <f>ROUND(I216*H216,2)</f>
        <v>0</v>
      </c>
      <c r="K216" s="218"/>
      <c r="L216" s="44"/>
      <c r="M216" s="219" t="s">
        <v>1</v>
      </c>
      <c r="N216" s="220" t="s">
        <v>38</v>
      </c>
      <c r="O216" s="91"/>
      <c r="P216" s="221">
        <f>O216*H216</f>
        <v>0</v>
      </c>
      <c r="Q216" s="221">
        <v>4.0000000000000003E-05</v>
      </c>
      <c r="R216" s="221">
        <f>Q216*H216</f>
        <v>0.0016151200000000001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117</v>
      </c>
      <c r="AT216" s="223" t="s">
        <v>119</v>
      </c>
      <c r="AU216" s="223" t="s">
        <v>83</v>
      </c>
      <c r="AY216" s="17" t="s">
        <v>118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117</v>
      </c>
      <c r="BM216" s="223" t="s">
        <v>388</v>
      </c>
    </row>
    <row r="217" s="2" customFormat="1" ht="21.75" customHeight="1">
      <c r="A217" s="38"/>
      <c r="B217" s="39"/>
      <c r="C217" s="211" t="s">
        <v>389</v>
      </c>
      <c r="D217" s="211" t="s">
        <v>119</v>
      </c>
      <c r="E217" s="212" t="s">
        <v>390</v>
      </c>
      <c r="F217" s="213" t="s">
        <v>391</v>
      </c>
      <c r="G217" s="214" t="s">
        <v>203</v>
      </c>
      <c r="H217" s="215">
        <v>9.4009999999999998</v>
      </c>
      <c r="I217" s="216"/>
      <c r="J217" s="217">
        <f>ROUND(I217*H217,2)</f>
        <v>0</v>
      </c>
      <c r="K217" s="218"/>
      <c r="L217" s="44"/>
      <c r="M217" s="219" t="s">
        <v>1</v>
      </c>
      <c r="N217" s="220" t="s">
        <v>38</v>
      </c>
      <c r="O217" s="91"/>
      <c r="P217" s="221">
        <f>O217*H217</f>
        <v>0</v>
      </c>
      <c r="Q217" s="221">
        <v>1.07653</v>
      </c>
      <c r="R217" s="221">
        <f>Q217*H217</f>
        <v>10.120458530000001</v>
      </c>
      <c r="S217" s="221">
        <v>0</v>
      </c>
      <c r="T217" s="22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3" t="s">
        <v>117</v>
      </c>
      <c r="AT217" s="223" t="s">
        <v>119</v>
      </c>
      <c r="AU217" s="223" t="s">
        <v>83</v>
      </c>
      <c r="AY217" s="17" t="s">
        <v>118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81</v>
      </c>
      <c r="BK217" s="224">
        <f>ROUND(I217*H217,2)</f>
        <v>0</v>
      </c>
      <c r="BL217" s="17" t="s">
        <v>117</v>
      </c>
      <c r="BM217" s="223" t="s">
        <v>392</v>
      </c>
    </row>
    <row r="218" s="13" customFormat="1">
      <c r="A218" s="13"/>
      <c r="B218" s="238"/>
      <c r="C218" s="239"/>
      <c r="D218" s="240" t="s">
        <v>173</v>
      </c>
      <c r="E218" s="241" t="s">
        <v>1</v>
      </c>
      <c r="F218" s="242" t="s">
        <v>393</v>
      </c>
      <c r="G218" s="239"/>
      <c r="H218" s="243">
        <v>4.4400000000000004</v>
      </c>
      <c r="I218" s="244"/>
      <c r="J218" s="239"/>
      <c r="K218" s="239"/>
      <c r="L218" s="245"/>
      <c r="M218" s="246"/>
      <c r="N218" s="247"/>
      <c r="O218" s="247"/>
      <c r="P218" s="247"/>
      <c r="Q218" s="247"/>
      <c r="R218" s="247"/>
      <c r="S218" s="247"/>
      <c r="T218" s="24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9" t="s">
        <v>173</v>
      </c>
      <c r="AU218" s="249" t="s">
        <v>83</v>
      </c>
      <c r="AV218" s="13" t="s">
        <v>83</v>
      </c>
      <c r="AW218" s="13" t="s">
        <v>30</v>
      </c>
      <c r="AX218" s="13" t="s">
        <v>73</v>
      </c>
      <c r="AY218" s="249" t="s">
        <v>118</v>
      </c>
    </row>
    <row r="219" s="13" customFormat="1">
      <c r="A219" s="13"/>
      <c r="B219" s="238"/>
      <c r="C219" s="239"/>
      <c r="D219" s="240" t="s">
        <v>173</v>
      </c>
      <c r="E219" s="241" t="s">
        <v>1</v>
      </c>
      <c r="F219" s="242" t="s">
        <v>394</v>
      </c>
      <c r="G219" s="239"/>
      <c r="H219" s="243">
        <v>4.9610000000000003</v>
      </c>
      <c r="I219" s="244"/>
      <c r="J219" s="239"/>
      <c r="K219" s="239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173</v>
      </c>
      <c r="AU219" s="249" t="s">
        <v>83</v>
      </c>
      <c r="AV219" s="13" t="s">
        <v>83</v>
      </c>
      <c r="AW219" s="13" t="s">
        <v>30</v>
      </c>
      <c r="AX219" s="13" t="s">
        <v>73</v>
      </c>
      <c r="AY219" s="249" t="s">
        <v>118</v>
      </c>
    </row>
    <row r="220" s="14" customFormat="1">
      <c r="A220" s="14"/>
      <c r="B220" s="250"/>
      <c r="C220" s="251"/>
      <c r="D220" s="240" t="s">
        <v>173</v>
      </c>
      <c r="E220" s="252" t="s">
        <v>1</v>
      </c>
      <c r="F220" s="253" t="s">
        <v>179</v>
      </c>
      <c r="G220" s="251"/>
      <c r="H220" s="254">
        <v>9.4009999999999998</v>
      </c>
      <c r="I220" s="255"/>
      <c r="J220" s="251"/>
      <c r="K220" s="251"/>
      <c r="L220" s="256"/>
      <c r="M220" s="257"/>
      <c r="N220" s="258"/>
      <c r="O220" s="258"/>
      <c r="P220" s="258"/>
      <c r="Q220" s="258"/>
      <c r="R220" s="258"/>
      <c r="S220" s="258"/>
      <c r="T220" s="25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0" t="s">
        <v>173</v>
      </c>
      <c r="AU220" s="260" t="s">
        <v>83</v>
      </c>
      <c r="AV220" s="14" t="s">
        <v>117</v>
      </c>
      <c r="AW220" s="14" t="s">
        <v>4</v>
      </c>
      <c r="AX220" s="14" t="s">
        <v>81</v>
      </c>
      <c r="AY220" s="260" t="s">
        <v>118</v>
      </c>
    </row>
    <row r="221" s="2" customFormat="1" ht="24.15" customHeight="1">
      <c r="A221" s="38"/>
      <c r="B221" s="39"/>
      <c r="C221" s="211" t="s">
        <v>395</v>
      </c>
      <c r="D221" s="211" t="s">
        <v>119</v>
      </c>
      <c r="E221" s="212" t="s">
        <v>396</v>
      </c>
      <c r="F221" s="213" t="s">
        <v>397</v>
      </c>
      <c r="G221" s="214" t="s">
        <v>196</v>
      </c>
      <c r="H221" s="215">
        <v>28</v>
      </c>
      <c r="I221" s="216"/>
      <c r="J221" s="217">
        <f>ROUND(I221*H221,2)</f>
        <v>0</v>
      </c>
      <c r="K221" s="218"/>
      <c r="L221" s="44"/>
      <c r="M221" s="219" t="s">
        <v>1</v>
      </c>
      <c r="N221" s="220" t="s">
        <v>38</v>
      </c>
      <c r="O221" s="91"/>
      <c r="P221" s="221">
        <f>O221*H221</f>
        <v>0</v>
      </c>
      <c r="Q221" s="221">
        <v>0.00033</v>
      </c>
      <c r="R221" s="221">
        <f>Q221*H221</f>
        <v>0.0092399999999999999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117</v>
      </c>
      <c r="AT221" s="223" t="s">
        <v>119</v>
      </c>
      <c r="AU221" s="223" t="s">
        <v>83</v>
      </c>
      <c r="AY221" s="17" t="s">
        <v>118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81</v>
      </c>
      <c r="BK221" s="224">
        <f>ROUND(I221*H221,2)</f>
        <v>0</v>
      </c>
      <c r="BL221" s="17" t="s">
        <v>117</v>
      </c>
      <c r="BM221" s="223" t="s">
        <v>398</v>
      </c>
    </row>
    <row r="222" s="13" customFormat="1">
      <c r="A222" s="13"/>
      <c r="B222" s="238"/>
      <c r="C222" s="239"/>
      <c r="D222" s="240" t="s">
        <v>173</v>
      </c>
      <c r="E222" s="241" t="s">
        <v>1</v>
      </c>
      <c r="F222" s="242" t="s">
        <v>399</v>
      </c>
      <c r="G222" s="239"/>
      <c r="H222" s="243">
        <v>16</v>
      </c>
      <c r="I222" s="244"/>
      <c r="J222" s="239"/>
      <c r="K222" s="239"/>
      <c r="L222" s="245"/>
      <c r="M222" s="246"/>
      <c r="N222" s="247"/>
      <c r="O222" s="247"/>
      <c r="P222" s="247"/>
      <c r="Q222" s="247"/>
      <c r="R222" s="247"/>
      <c r="S222" s="247"/>
      <c r="T222" s="24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9" t="s">
        <v>173</v>
      </c>
      <c r="AU222" s="249" t="s">
        <v>83</v>
      </c>
      <c r="AV222" s="13" t="s">
        <v>83</v>
      </c>
      <c r="AW222" s="13" t="s">
        <v>30</v>
      </c>
      <c r="AX222" s="13" t="s">
        <v>73</v>
      </c>
      <c r="AY222" s="249" t="s">
        <v>118</v>
      </c>
    </row>
    <row r="223" s="13" customFormat="1">
      <c r="A223" s="13"/>
      <c r="B223" s="238"/>
      <c r="C223" s="239"/>
      <c r="D223" s="240" t="s">
        <v>173</v>
      </c>
      <c r="E223" s="241" t="s">
        <v>1</v>
      </c>
      <c r="F223" s="242" t="s">
        <v>400</v>
      </c>
      <c r="G223" s="239"/>
      <c r="H223" s="243">
        <v>12</v>
      </c>
      <c r="I223" s="244"/>
      <c r="J223" s="239"/>
      <c r="K223" s="239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173</v>
      </c>
      <c r="AU223" s="249" t="s">
        <v>83</v>
      </c>
      <c r="AV223" s="13" t="s">
        <v>83</v>
      </c>
      <c r="AW223" s="13" t="s">
        <v>30</v>
      </c>
      <c r="AX223" s="13" t="s">
        <v>73</v>
      </c>
      <c r="AY223" s="249" t="s">
        <v>118</v>
      </c>
    </row>
    <row r="224" s="14" customFormat="1">
      <c r="A224" s="14"/>
      <c r="B224" s="250"/>
      <c r="C224" s="251"/>
      <c r="D224" s="240" t="s">
        <v>173</v>
      </c>
      <c r="E224" s="252" t="s">
        <v>1</v>
      </c>
      <c r="F224" s="253" t="s">
        <v>179</v>
      </c>
      <c r="G224" s="251"/>
      <c r="H224" s="254">
        <v>28</v>
      </c>
      <c r="I224" s="255"/>
      <c r="J224" s="251"/>
      <c r="K224" s="251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173</v>
      </c>
      <c r="AU224" s="260" t="s">
        <v>83</v>
      </c>
      <c r="AV224" s="14" t="s">
        <v>117</v>
      </c>
      <c r="AW224" s="14" t="s">
        <v>4</v>
      </c>
      <c r="AX224" s="14" t="s">
        <v>81</v>
      </c>
      <c r="AY224" s="260" t="s">
        <v>118</v>
      </c>
    </row>
    <row r="225" s="2" customFormat="1" ht="16.5" customHeight="1">
      <c r="A225" s="38"/>
      <c r="B225" s="39"/>
      <c r="C225" s="211" t="s">
        <v>401</v>
      </c>
      <c r="D225" s="211" t="s">
        <v>119</v>
      </c>
      <c r="E225" s="212" t="s">
        <v>402</v>
      </c>
      <c r="F225" s="213" t="s">
        <v>403</v>
      </c>
      <c r="G225" s="214" t="s">
        <v>196</v>
      </c>
      <c r="H225" s="215">
        <v>28</v>
      </c>
      <c r="I225" s="216"/>
      <c r="J225" s="217">
        <f>ROUND(I225*H225,2)</f>
        <v>0</v>
      </c>
      <c r="K225" s="218"/>
      <c r="L225" s="44"/>
      <c r="M225" s="219" t="s">
        <v>1</v>
      </c>
      <c r="N225" s="220" t="s">
        <v>38</v>
      </c>
      <c r="O225" s="91"/>
      <c r="P225" s="221">
        <f>O225*H225</f>
        <v>0</v>
      </c>
      <c r="Q225" s="221">
        <v>0.10000000000000001</v>
      </c>
      <c r="R225" s="221">
        <f>Q225*H225</f>
        <v>2.8000000000000003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117</v>
      </c>
      <c r="AT225" s="223" t="s">
        <v>119</v>
      </c>
      <c r="AU225" s="223" t="s">
        <v>83</v>
      </c>
      <c r="AY225" s="17" t="s">
        <v>118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81</v>
      </c>
      <c r="BK225" s="224">
        <f>ROUND(I225*H225,2)</f>
        <v>0</v>
      </c>
      <c r="BL225" s="17" t="s">
        <v>117</v>
      </c>
      <c r="BM225" s="223" t="s">
        <v>404</v>
      </c>
    </row>
    <row r="226" s="13" customFormat="1">
      <c r="A226" s="13"/>
      <c r="B226" s="238"/>
      <c r="C226" s="239"/>
      <c r="D226" s="240" t="s">
        <v>173</v>
      </c>
      <c r="E226" s="241" t="s">
        <v>1</v>
      </c>
      <c r="F226" s="242" t="s">
        <v>399</v>
      </c>
      <c r="G226" s="239"/>
      <c r="H226" s="243">
        <v>16</v>
      </c>
      <c r="I226" s="244"/>
      <c r="J226" s="239"/>
      <c r="K226" s="239"/>
      <c r="L226" s="245"/>
      <c r="M226" s="246"/>
      <c r="N226" s="247"/>
      <c r="O226" s="247"/>
      <c r="P226" s="247"/>
      <c r="Q226" s="247"/>
      <c r="R226" s="247"/>
      <c r="S226" s="247"/>
      <c r="T226" s="24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9" t="s">
        <v>173</v>
      </c>
      <c r="AU226" s="249" t="s">
        <v>83</v>
      </c>
      <c r="AV226" s="13" t="s">
        <v>83</v>
      </c>
      <c r="AW226" s="13" t="s">
        <v>30</v>
      </c>
      <c r="AX226" s="13" t="s">
        <v>73</v>
      </c>
      <c r="AY226" s="249" t="s">
        <v>118</v>
      </c>
    </row>
    <row r="227" s="13" customFormat="1">
      <c r="A227" s="13"/>
      <c r="B227" s="238"/>
      <c r="C227" s="239"/>
      <c r="D227" s="240" t="s">
        <v>173</v>
      </c>
      <c r="E227" s="241" t="s">
        <v>1</v>
      </c>
      <c r="F227" s="242" t="s">
        <v>400</v>
      </c>
      <c r="G227" s="239"/>
      <c r="H227" s="243">
        <v>12</v>
      </c>
      <c r="I227" s="244"/>
      <c r="J227" s="239"/>
      <c r="K227" s="239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173</v>
      </c>
      <c r="AU227" s="249" t="s">
        <v>83</v>
      </c>
      <c r="AV227" s="13" t="s">
        <v>83</v>
      </c>
      <c r="AW227" s="13" t="s">
        <v>30</v>
      </c>
      <c r="AX227" s="13" t="s">
        <v>73</v>
      </c>
      <c r="AY227" s="249" t="s">
        <v>118</v>
      </c>
    </row>
    <row r="228" s="14" customFormat="1">
      <c r="A228" s="14"/>
      <c r="B228" s="250"/>
      <c r="C228" s="251"/>
      <c r="D228" s="240" t="s">
        <v>173</v>
      </c>
      <c r="E228" s="252" t="s">
        <v>1</v>
      </c>
      <c r="F228" s="253" t="s">
        <v>179</v>
      </c>
      <c r="G228" s="251"/>
      <c r="H228" s="254">
        <v>28</v>
      </c>
      <c r="I228" s="255"/>
      <c r="J228" s="251"/>
      <c r="K228" s="251"/>
      <c r="L228" s="256"/>
      <c r="M228" s="257"/>
      <c r="N228" s="258"/>
      <c r="O228" s="258"/>
      <c r="P228" s="258"/>
      <c r="Q228" s="258"/>
      <c r="R228" s="258"/>
      <c r="S228" s="258"/>
      <c r="T228" s="25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0" t="s">
        <v>173</v>
      </c>
      <c r="AU228" s="260" t="s">
        <v>83</v>
      </c>
      <c r="AV228" s="14" t="s">
        <v>117</v>
      </c>
      <c r="AW228" s="14" t="s">
        <v>4</v>
      </c>
      <c r="AX228" s="14" t="s">
        <v>81</v>
      </c>
      <c r="AY228" s="260" t="s">
        <v>118</v>
      </c>
    </row>
    <row r="229" s="2" customFormat="1" ht="16.5" customHeight="1">
      <c r="A229" s="38"/>
      <c r="B229" s="39"/>
      <c r="C229" s="211" t="s">
        <v>405</v>
      </c>
      <c r="D229" s="211" t="s">
        <v>119</v>
      </c>
      <c r="E229" s="212" t="s">
        <v>406</v>
      </c>
      <c r="F229" s="213" t="s">
        <v>407</v>
      </c>
      <c r="G229" s="214" t="s">
        <v>196</v>
      </c>
      <c r="H229" s="215">
        <v>17</v>
      </c>
      <c r="I229" s="216"/>
      <c r="J229" s="217">
        <f>ROUND(I229*H229,2)</f>
        <v>0</v>
      </c>
      <c r="K229" s="218"/>
      <c r="L229" s="44"/>
      <c r="M229" s="219" t="s">
        <v>1</v>
      </c>
      <c r="N229" s="220" t="s">
        <v>38</v>
      </c>
      <c r="O229" s="91"/>
      <c r="P229" s="221">
        <f>O229*H229</f>
        <v>0</v>
      </c>
      <c r="Q229" s="221">
        <v>0.00231</v>
      </c>
      <c r="R229" s="221">
        <f>Q229*H229</f>
        <v>0.039269999999999999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117</v>
      </c>
      <c r="AT229" s="223" t="s">
        <v>119</v>
      </c>
      <c r="AU229" s="223" t="s">
        <v>83</v>
      </c>
      <c r="AY229" s="17" t="s">
        <v>118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81</v>
      </c>
      <c r="BK229" s="224">
        <f>ROUND(I229*H229,2)</f>
        <v>0</v>
      </c>
      <c r="BL229" s="17" t="s">
        <v>117</v>
      </c>
      <c r="BM229" s="223" t="s">
        <v>408</v>
      </c>
    </row>
    <row r="230" s="11" customFormat="1" ht="22.8" customHeight="1">
      <c r="A230" s="11"/>
      <c r="B230" s="197"/>
      <c r="C230" s="198"/>
      <c r="D230" s="199" t="s">
        <v>72</v>
      </c>
      <c r="E230" s="236" t="s">
        <v>117</v>
      </c>
      <c r="F230" s="236" t="s">
        <v>409</v>
      </c>
      <c r="G230" s="198"/>
      <c r="H230" s="198"/>
      <c r="I230" s="201"/>
      <c r="J230" s="237">
        <f>BK230</f>
        <v>0</v>
      </c>
      <c r="K230" s="198"/>
      <c r="L230" s="203"/>
      <c r="M230" s="204"/>
      <c r="N230" s="205"/>
      <c r="O230" s="205"/>
      <c r="P230" s="206">
        <f>SUM(P231:P255)</f>
        <v>0</v>
      </c>
      <c r="Q230" s="205"/>
      <c r="R230" s="206">
        <f>SUM(R231:R255)</f>
        <v>548.87636219000001</v>
      </c>
      <c r="S230" s="205"/>
      <c r="T230" s="207">
        <f>SUM(T231:T255)</f>
        <v>0</v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R230" s="208" t="s">
        <v>81</v>
      </c>
      <c r="AT230" s="209" t="s">
        <v>72</v>
      </c>
      <c r="AU230" s="209" t="s">
        <v>81</v>
      </c>
      <c r="AY230" s="208" t="s">
        <v>118</v>
      </c>
      <c r="BK230" s="210">
        <f>SUM(BK231:BK255)</f>
        <v>0</v>
      </c>
    </row>
    <row r="231" s="2" customFormat="1" ht="21.75" customHeight="1">
      <c r="A231" s="38"/>
      <c r="B231" s="39"/>
      <c r="C231" s="211" t="s">
        <v>410</v>
      </c>
      <c r="D231" s="211" t="s">
        <v>119</v>
      </c>
      <c r="E231" s="212" t="s">
        <v>411</v>
      </c>
      <c r="F231" s="213" t="s">
        <v>412</v>
      </c>
      <c r="G231" s="214" t="s">
        <v>183</v>
      </c>
      <c r="H231" s="215">
        <v>51.588000000000001</v>
      </c>
      <c r="I231" s="216"/>
      <c r="J231" s="217">
        <f>ROUND(I231*H231,2)</f>
        <v>0</v>
      </c>
      <c r="K231" s="218"/>
      <c r="L231" s="44"/>
      <c r="M231" s="219" t="s">
        <v>1</v>
      </c>
      <c r="N231" s="220" t="s">
        <v>38</v>
      </c>
      <c r="O231" s="91"/>
      <c r="P231" s="221">
        <f>O231*H231</f>
        <v>0</v>
      </c>
      <c r="Q231" s="221">
        <v>2.5022000000000002</v>
      </c>
      <c r="R231" s="221">
        <f>Q231*H231</f>
        <v>129.08349360000003</v>
      </c>
      <c r="S231" s="221">
        <v>0</v>
      </c>
      <c r="T231" s="22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3" t="s">
        <v>117</v>
      </c>
      <c r="AT231" s="223" t="s">
        <v>119</v>
      </c>
      <c r="AU231" s="223" t="s">
        <v>83</v>
      </c>
      <c r="AY231" s="17" t="s">
        <v>118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7" t="s">
        <v>81</v>
      </c>
      <c r="BK231" s="224">
        <f>ROUND(I231*H231,2)</f>
        <v>0</v>
      </c>
      <c r="BL231" s="17" t="s">
        <v>117</v>
      </c>
      <c r="BM231" s="223" t="s">
        <v>413</v>
      </c>
    </row>
    <row r="232" s="13" customFormat="1">
      <c r="A232" s="13"/>
      <c r="B232" s="238"/>
      <c r="C232" s="239"/>
      <c r="D232" s="240" t="s">
        <v>173</v>
      </c>
      <c r="E232" s="241" t="s">
        <v>1</v>
      </c>
      <c r="F232" s="242" t="s">
        <v>414</v>
      </c>
      <c r="G232" s="239"/>
      <c r="H232" s="243">
        <v>51.588000000000001</v>
      </c>
      <c r="I232" s="244"/>
      <c r="J232" s="239"/>
      <c r="K232" s="239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173</v>
      </c>
      <c r="AU232" s="249" t="s">
        <v>83</v>
      </c>
      <c r="AV232" s="13" t="s">
        <v>83</v>
      </c>
      <c r="AW232" s="13" t="s">
        <v>30</v>
      </c>
      <c r="AX232" s="13" t="s">
        <v>81</v>
      </c>
      <c r="AY232" s="249" t="s">
        <v>118</v>
      </c>
    </row>
    <row r="233" s="2" customFormat="1" ht="24.15" customHeight="1">
      <c r="A233" s="38"/>
      <c r="B233" s="39"/>
      <c r="C233" s="211" t="s">
        <v>415</v>
      </c>
      <c r="D233" s="211" t="s">
        <v>119</v>
      </c>
      <c r="E233" s="212" t="s">
        <v>416</v>
      </c>
      <c r="F233" s="213" t="s">
        <v>417</v>
      </c>
      <c r="G233" s="214" t="s">
        <v>171</v>
      </c>
      <c r="H233" s="215">
        <v>89.677000000000007</v>
      </c>
      <c r="I233" s="216"/>
      <c r="J233" s="217">
        <f>ROUND(I233*H233,2)</f>
        <v>0</v>
      </c>
      <c r="K233" s="218"/>
      <c r="L233" s="44"/>
      <c r="M233" s="219" t="s">
        <v>1</v>
      </c>
      <c r="N233" s="220" t="s">
        <v>38</v>
      </c>
      <c r="O233" s="91"/>
      <c r="P233" s="221">
        <f>O233*H233</f>
        <v>0</v>
      </c>
      <c r="Q233" s="221">
        <v>0.0076</v>
      </c>
      <c r="R233" s="221">
        <f>Q233*H233</f>
        <v>0.68154520000000007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117</v>
      </c>
      <c r="AT233" s="223" t="s">
        <v>119</v>
      </c>
      <c r="AU233" s="223" t="s">
        <v>83</v>
      </c>
      <c r="AY233" s="17" t="s">
        <v>118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117</v>
      </c>
      <c r="BM233" s="223" t="s">
        <v>418</v>
      </c>
    </row>
    <row r="234" s="13" customFormat="1">
      <c r="A234" s="13"/>
      <c r="B234" s="238"/>
      <c r="C234" s="239"/>
      <c r="D234" s="240" t="s">
        <v>173</v>
      </c>
      <c r="E234" s="241" t="s">
        <v>1</v>
      </c>
      <c r="F234" s="242" t="s">
        <v>419</v>
      </c>
      <c r="G234" s="239"/>
      <c r="H234" s="243">
        <v>89.677000000000007</v>
      </c>
      <c r="I234" s="244"/>
      <c r="J234" s="239"/>
      <c r="K234" s="239"/>
      <c r="L234" s="245"/>
      <c r="M234" s="246"/>
      <c r="N234" s="247"/>
      <c r="O234" s="247"/>
      <c r="P234" s="247"/>
      <c r="Q234" s="247"/>
      <c r="R234" s="247"/>
      <c r="S234" s="247"/>
      <c r="T234" s="24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9" t="s">
        <v>173</v>
      </c>
      <c r="AU234" s="249" t="s">
        <v>83</v>
      </c>
      <c r="AV234" s="13" t="s">
        <v>83</v>
      </c>
      <c r="AW234" s="13" t="s">
        <v>30</v>
      </c>
      <c r="AX234" s="13" t="s">
        <v>81</v>
      </c>
      <c r="AY234" s="249" t="s">
        <v>118</v>
      </c>
    </row>
    <row r="235" s="2" customFormat="1" ht="24.15" customHeight="1">
      <c r="A235" s="38"/>
      <c r="B235" s="39"/>
      <c r="C235" s="211" t="s">
        <v>420</v>
      </c>
      <c r="D235" s="211" t="s">
        <v>119</v>
      </c>
      <c r="E235" s="212" t="s">
        <v>421</v>
      </c>
      <c r="F235" s="213" t="s">
        <v>422</v>
      </c>
      <c r="G235" s="214" t="s">
        <v>171</v>
      </c>
      <c r="H235" s="215">
        <v>12.231999999999999</v>
      </c>
      <c r="I235" s="216"/>
      <c r="J235" s="217">
        <f>ROUND(I235*H235,2)</f>
        <v>0</v>
      </c>
      <c r="K235" s="218"/>
      <c r="L235" s="44"/>
      <c r="M235" s="219" t="s">
        <v>1</v>
      </c>
      <c r="N235" s="220" t="s">
        <v>38</v>
      </c>
      <c r="O235" s="91"/>
      <c r="P235" s="221">
        <f>O235*H235</f>
        <v>0</v>
      </c>
      <c r="Q235" s="221">
        <v>0.01787</v>
      </c>
      <c r="R235" s="221">
        <f>Q235*H235</f>
        <v>0.21858584</v>
      </c>
      <c r="S235" s="221">
        <v>0</v>
      </c>
      <c r="T235" s="22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3" t="s">
        <v>117</v>
      </c>
      <c r="AT235" s="223" t="s">
        <v>119</v>
      </c>
      <c r="AU235" s="223" t="s">
        <v>83</v>
      </c>
      <c r="AY235" s="17" t="s">
        <v>118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81</v>
      </c>
      <c r="BK235" s="224">
        <f>ROUND(I235*H235,2)</f>
        <v>0</v>
      </c>
      <c r="BL235" s="17" t="s">
        <v>117</v>
      </c>
      <c r="BM235" s="223" t="s">
        <v>423</v>
      </c>
    </row>
    <row r="236" s="13" customFormat="1">
      <c r="A236" s="13"/>
      <c r="B236" s="238"/>
      <c r="C236" s="239"/>
      <c r="D236" s="240" t="s">
        <v>173</v>
      </c>
      <c r="E236" s="241" t="s">
        <v>1</v>
      </c>
      <c r="F236" s="242" t="s">
        <v>424</v>
      </c>
      <c r="G236" s="239"/>
      <c r="H236" s="243">
        <v>12.231999999999999</v>
      </c>
      <c r="I236" s="244"/>
      <c r="J236" s="239"/>
      <c r="K236" s="239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173</v>
      </c>
      <c r="AU236" s="249" t="s">
        <v>83</v>
      </c>
      <c r="AV236" s="13" t="s">
        <v>83</v>
      </c>
      <c r="AW236" s="13" t="s">
        <v>30</v>
      </c>
      <c r="AX236" s="13" t="s">
        <v>81</v>
      </c>
      <c r="AY236" s="249" t="s">
        <v>118</v>
      </c>
    </row>
    <row r="237" s="2" customFormat="1" ht="21.75" customHeight="1">
      <c r="A237" s="38"/>
      <c r="B237" s="39"/>
      <c r="C237" s="211" t="s">
        <v>425</v>
      </c>
      <c r="D237" s="211" t="s">
        <v>119</v>
      </c>
      <c r="E237" s="212" t="s">
        <v>426</v>
      </c>
      <c r="F237" s="213" t="s">
        <v>427</v>
      </c>
      <c r="G237" s="214" t="s">
        <v>171</v>
      </c>
      <c r="H237" s="215">
        <v>9.4860000000000007</v>
      </c>
      <c r="I237" s="216"/>
      <c r="J237" s="217">
        <f>ROUND(I237*H237,2)</f>
        <v>0</v>
      </c>
      <c r="K237" s="218"/>
      <c r="L237" s="44"/>
      <c r="M237" s="219" t="s">
        <v>1</v>
      </c>
      <c r="N237" s="220" t="s">
        <v>38</v>
      </c>
      <c r="O237" s="91"/>
      <c r="P237" s="221">
        <f>O237*H237</f>
        <v>0</v>
      </c>
      <c r="Q237" s="221">
        <v>0.01976</v>
      </c>
      <c r="R237" s="221">
        <f>Q237*H237</f>
        <v>0.18744336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117</v>
      </c>
      <c r="AT237" s="223" t="s">
        <v>119</v>
      </c>
      <c r="AU237" s="223" t="s">
        <v>83</v>
      </c>
      <c r="AY237" s="17" t="s">
        <v>118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81</v>
      </c>
      <c r="BK237" s="224">
        <f>ROUND(I237*H237,2)</f>
        <v>0</v>
      </c>
      <c r="BL237" s="17" t="s">
        <v>117</v>
      </c>
      <c r="BM237" s="223" t="s">
        <v>428</v>
      </c>
    </row>
    <row r="238" s="13" customFormat="1">
      <c r="A238" s="13"/>
      <c r="B238" s="238"/>
      <c r="C238" s="239"/>
      <c r="D238" s="240" t="s">
        <v>173</v>
      </c>
      <c r="E238" s="241" t="s">
        <v>1</v>
      </c>
      <c r="F238" s="242" t="s">
        <v>429</v>
      </c>
      <c r="G238" s="239"/>
      <c r="H238" s="243">
        <v>9.4860000000000007</v>
      </c>
      <c r="I238" s="244"/>
      <c r="J238" s="239"/>
      <c r="K238" s="239"/>
      <c r="L238" s="245"/>
      <c r="M238" s="246"/>
      <c r="N238" s="247"/>
      <c r="O238" s="247"/>
      <c r="P238" s="247"/>
      <c r="Q238" s="247"/>
      <c r="R238" s="247"/>
      <c r="S238" s="247"/>
      <c r="T238" s="24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9" t="s">
        <v>173</v>
      </c>
      <c r="AU238" s="249" t="s">
        <v>83</v>
      </c>
      <c r="AV238" s="13" t="s">
        <v>83</v>
      </c>
      <c r="AW238" s="13" t="s">
        <v>30</v>
      </c>
      <c r="AX238" s="13" t="s">
        <v>81</v>
      </c>
      <c r="AY238" s="249" t="s">
        <v>118</v>
      </c>
    </row>
    <row r="239" s="2" customFormat="1" ht="24.15" customHeight="1">
      <c r="A239" s="38"/>
      <c r="B239" s="39"/>
      <c r="C239" s="211" t="s">
        <v>430</v>
      </c>
      <c r="D239" s="211" t="s">
        <v>119</v>
      </c>
      <c r="E239" s="212" t="s">
        <v>431</v>
      </c>
      <c r="F239" s="213" t="s">
        <v>432</v>
      </c>
      <c r="G239" s="214" t="s">
        <v>171</v>
      </c>
      <c r="H239" s="215">
        <v>89.677000000000007</v>
      </c>
      <c r="I239" s="216"/>
      <c r="J239" s="217">
        <f>ROUND(I239*H239,2)</f>
        <v>0</v>
      </c>
      <c r="K239" s="218"/>
      <c r="L239" s="44"/>
      <c r="M239" s="219" t="s">
        <v>1</v>
      </c>
      <c r="N239" s="220" t="s">
        <v>38</v>
      </c>
      <c r="O239" s="91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3" t="s">
        <v>117</v>
      </c>
      <c r="AT239" s="223" t="s">
        <v>119</v>
      </c>
      <c r="AU239" s="223" t="s">
        <v>83</v>
      </c>
      <c r="AY239" s="17" t="s">
        <v>118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7" t="s">
        <v>81</v>
      </c>
      <c r="BK239" s="224">
        <f>ROUND(I239*H239,2)</f>
        <v>0</v>
      </c>
      <c r="BL239" s="17" t="s">
        <v>117</v>
      </c>
      <c r="BM239" s="223" t="s">
        <v>433</v>
      </c>
    </row>
    <row r="240" s="2" customFormat="1" ht="24.15" customHeight="1">
      <c r="A240" s="38"/>
      <c r="B240" s="39"/>
      <c r="C240" s="211" t="s">
        <v>434</v>
      </c>
      <c r="D240" s="211" t="s">
        <v>119</v>
      </c>
      <c r="E240" s="212" t="s">
        <v>435</v>
      </c>
      <c r="F240" s="213" t="s">
        <v>436</v>
      </c>
      <c r="G240" s="214" t="s">
        <v>171</v>
      </c>
      <c r="H240" s="215">
        <v>12.231999999999999</v>
      </c>
      <c r="I240" s="216"/>
      <c r="J240" s="217">
        <f>ROUND(I240*H240,2)</f>
        <v>0</v>
      </c>
      <c r="K240" s="218"/>
      <c r="L240" s="44"/>
      <c r="M240" s="219" t="s">
        <v>1</v>
      </c>
      <c r="N240" s="220" t="s">
        <v>38</v>
      </c>
      <c r="O240" s="91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117</v>
      </c>
      <c r="AT240" s="223" t="s">
        <v>119</v>
      </c>
      <c r="AU240" s="223" t="s">
        <v>83</v>
      </c>
      <c r="AY240" s="17" t="s">
        <v>118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117</v>
      </c>
      <c r="BM240" s="223" t="s">
        <v>437</v>
      </c>
    </row>
    <row r="241" s="2" customFormat="1" ht="24.15" customHeight="1">
      <c r="A241" s="38"/>
      <c r="B241" s="39"/>
      <c r="C241" s="211" t="s">
        <v>438</v>
      </c>
      <c r="D241" s="211" t="s">
        <v>119</v>
      </c>
      <c r="E241" s="212" t="s">
        <v>439</v>
      </c>
      <c r="F241" s="213" t="s">
        <v>440</v>
      </c>
      <c r="G241" s="214" t="s">
        <v>171</v>
      </c>
      <c r="H241" s="215">
        <v>9.4860000000000007</v>
      </c>
      <c r="I241" s="216"/>
      <c r="J241" s="217">
        <f>ROUND(I241*H241,2)</f>
        <v>0</v>
      </c>
      <c r="K241" s="218"/>
      <c r="L241" s="44"/>
      <c r="M241" s="219" t="s">
        <v>1</v>
      </c>
      <c r="N241" s="220" t="s">
        <v>38</v>
      </c>
      <c r="O241" s="91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117</v>
      </c>
      <c r="AT241" s="223" t="s">
        <v>119</v>
      </c>
      <c r="AU241" s="223" t="s">
        <v>83</v>
      </c>
      <c r="AY241" s="17" t="s">
        <v>118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81</v>
      </c>
      <c r="BK241" s="224">
        <f>ROUND(I241*H241,2)</f>
        <v>0</v>
      </c>
      <c r="BL241" s="17" t="s">
        <v>117</v>
      </c>
      <c r="BM241" s="223" t="s">
        <v>441</v>
      </c>
    </row>
    <row r="242" s="2" customFormat="1" ht="21.75" customHeight="1">
      <c r="A242" s="38"/>
      <c r="B242" s="39"/>
      <c r="C242" s="211" t="s">
        <v>442</v>
      </c>
      <c r="D242" s="211" t="s">
        <v>119</v>
      </c>
      <c r="E242" s="212" t="s">
        <v>443</v>
      </c>
      <c r="F242" s="213" t="s">
        <v>444</v>
      </c>
      <c r="G242" s="214" t="s">
        <v>203</v>
      </c>
      <c r="H242" s="215">
        <v>7.3769999999999998</v>
      </c>
      <c r="I242" s="216"/>
      <c r="J242" s="217">
        <f>ROUND(I242*H242,2)</f>
        <v>0</v>
      </c>
      <c r="K242" s="218"/>
      <c r="L242" s="44"/>
      <c r="M242" s="219" t="s">
        <v>1</v>
      </c>
      <c r="N242" s="220" t="s">
        <v>38</v>
      </c>
      <c r="O242" s="91"/>
      <c r="P242" s="221">
        <f>O242*H242</f>
        <v>0</v>
      </c>
      <c r="Q242" s="221">
        <v>1.0492699999999999</v>
      </c>
      <c r="R242" s="221">
        <f>Q242*H242</f>
        <v>7.740464789999999</v>
      </c>
      <c r="S242" s="221">
        <v>0</v>
      </c>
      <c r="T242" s="22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3" t="s">
        <v>117</v>
      </c>
      <c r="AT242" s="223" t="s">
        <v>119</v>
      </c>
      <c r="AU242" s="223" t="s">
        <v>83</v>
      </c>
      <c r="AY242" s="17" t="s">
        <v>118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117</v>
      </c>
      <c r="BM242" s="223" t="s">
        <v>445</v>
      </c>
    </row>
    <row r="243" s="13" customFormat="1">
      <c r="A243" s="13"/>
      <c r="B243" s="238"/>
      <c r="C243" s="239"/>
      <c r="D243" s="240" t="s">
        <v>173</v>
      </c>
      <c r="E243" s="241" t="s">
        <v>1</v>
      </c>
      <c r="F243" s="242" t="s">
        <v>446</v>
      </c>
      <c r="G243" s="239"/>
      <c r="H243" s="243">
        <v>7.3769999999999998</v>
      </c>
      <c r="I243" s="244"/>
      <c r="J243" s="239"/>
      <c r="K243" s="239"/>
      <c r="L243" s="245"/>
      <c r="M243" s="246"/>
      <c r="N243" s="247"/>
      <c r="O243" s="247"/>
      <c r="P243" s="247"/>
      <c r="Q243" s="247"/>
      <c r="R243" s="247"/>
      <c r="S243" s="247"/>
      <c r="T243" s="24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9" t="s">
        <v>173</v>
      </c>
      <c r="AU243" s="249" t="s">
        <v>83</v>
      </c>
      <c r="AV243" s="13" t="s">
        <v>83</v>
      </c>
      <c r="AW243" s="13" t="s">
        <v>30</v>
      </c>
      <c r="AX243" s="13" t="s">
        <v>81</v>
      </c>
      <c r="AY243" s="249" t="s">
        <v>118</v>
      </c>
    </row>
    <row r="244" s="2" customFormat="1" ht="24.15" customHeight="1">
      <c r="A244" s="38"/>
      <c r="B244" s="39"/>
      <c r="C244" s="211" t="s">
        <v>447</v>
      </c>
      <c r="D244" s="211" t="s">
        <v>119</v>
      </c>
      <c r="E244" s="212" t="s">
        <v>448</v>
      </c>
      <c r="F244" s="213" t="s">
        <v>449</v>
      </c>
      <c r="G244" s="214" t="s">
        <v>171</v>
      </c>
      <c r="H244" s="215">
        <v>260.83600000000001</v>
      </c>
      <c r="I244" s="216"/>
      <c r="J244" s="217">
        <f>ROUND(I244*H244,2)</f>
        <v>0</v>
      </c>
      <c r="K244" s="218"/>
      <c r="L244" s="44"/>
      <c r="M244" s="219" t="s">
        <v>1</v>
      </c>
      <c r="N244" s="220" t="s">
        <v>38</v>
      </c>
      <c r="O244" s="91"/>
      <c r="P244" s="221">
        <f>O244*H244</f>
        <v>0</v>
      </c>
      <c r="Q244" s="221">
        <v>0.24787000000000001</v>
      </c>
      <c r="R244" s="221">
        <f>Q244*H244</f>
        <v>64.653419320000012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117</v>
      </c>
      <c r="AT244" s="223" t="s">
        <v>119</v>
      </c>
      <c r="AU244" s="223" t="s">
        <v>83</v>
      </c>
      <c r="AY244" s="17" t="s">
        <v>118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81</v>
      </c>
      <c r="BK244" s="224">
        <f>ROUND(I244*H244,2)</f>
        <v>0</v>
      </c>
      <c r="BL244" s="17" t="s">
        <v>117</v>
      </c>
      <c r="BM244" s="223" t="s">
        <v>450</v>
      </c>
    </row>
    <row r="245" s="2" customFormat="1" ht="24.15" customHeight="1">
      <c r="A245" s="38"/>
      <c r="B245" s="39"/>
      <c r="C245" s="211" t="s">
        <v>451</v>
      </c>
      <c r="D245" s="211" t="s">
        <v>119</v>
      </c>
      <c r="E245" s="212" t="s">
        <v>452</v>
      </c>
      <c r="F245" s="213" t="s">
        <v>453</v>
      </c>
      <c r="G245" s="214" t="s">
        <v>183</v>
      </c>
      <c r="H245" s="215">
        <v>32.054000000000002</v>
      </c>
      <c r="I245" s="216"/>
      <c r="J245" s="217">
        <f>ROUND(I245*H245,2)</f>
        <v>0</v>
      </c>
      <c r="K245" s="218"/>
      <c r="L245" s="44"/>
      <c r="M245" s="219" t="s">
        <v>1</v>
      </c>
      <c r="N245" s="220" t="s">
        <v>38</v>
      </c>
      <c r="O245" s="91"/>
      <c r="P245" s="221">
        <f>O245*H245</f>
        <v>0</v>
      </c>
      <c r="Q245" s="221">
        <v>2.4127200000000002</v>
      </c>
      <c r="R245" s="221">
        <f>Q245*H245</f>
        <v>77.337326880000006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117</v>
      </c>
      <c r="AT245" s="223" t="s">
        <v>119</v>
      </c>
      <c r="AU245" s="223" t="s">
        <v>83</v>
      </c>
      <c r="AY245" s="17" t="s">
        <v>118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81</v>
      </c>
      <c r="BK245" s="224">
        <f>ROUND(I245*H245,2)</f>
        <v>0</v>
      </c>
      <c r="BL245" s="17" t="s">
        <v>117</v>
      </c>
      <c r="BM245" s="223" t="s">
        <v>454</v>
      </c>
    </row>
    <row r="246" s="13" customFormat="1">
      <c r="A246" s="13"/>
      <c r="B246" s="238"/>
      <c r="C246" s="239"/>
      <c r="D246" s="240" t="s">
        <v>173</v>
      </c>
      <c r="E246" s="241" t="s">
        <v>1</v>
      </c>
      <c r="F246" s="242" t="s">
        <v>455</v>
      </c>
      <c r="G246" s="239"/>
      <c r="H246" s="243">
        <v>1.3640000000000001</v>
      </c>
      <c r="I246" s="244"/>
      <c r="J246" s="239"/>
      <c r="K246" s="239"/>
      <c r="L246" s="245"/>
      <c r="M246" s="246"/>
      <c r="N246" s="247"/>
      <c r="O246" s="247"/>
      <c r="P246" s="247"/>
      <c r="Q246" s="247"/>
      <c r="R246" s="247"/>
      <c r="S246" s="247"/>
      <c r="T246" s="24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9" t="s">
        <v>173</v>
      </c>
      <c r="AU246" s="249" t="s">
        <v>83</v>
      </c>
      <c r="AV246" s="13" t="s">
        <v>83</v>
      </c>
      <c r="AW246" s="13" t="s">
        <v>30</v>
      </c>
      <c r="AX246" s="13" t="s">
        <v>73</v>
      </c>
      <c r="AY246" s="249" t="s">
        <v>118</v>
      </c>
    </row>
    <row r="247" s="13" customFormat="1">
      <c r="A247" s="13"/>
      <c r="B247" s="238"/>
      <c r="C247" s="239"/>
      <c r="D247" s="240" t="s">
        <v>173</v>
      </c>
      <c r="E247" s="241" t="s">
        <v>1</v>
      </c>
      <c r="F247" s="242" t="s">
        <v>456</v>
      </c>
      <c r="G247" s="239"/>
      <c r="H247" s="243">
        <v>15.004</v>
      </c>
      <c r="I247" s="244"/>
      <c r="J247" s="239"/>
      <c r="K247" s="239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173</v>
      </c>
      <c r="AU247" s="249" t="s">
        <v>83</v>
      </c>
      <c r="AV247" s="13" t="s">
        <v>83</v>
      </c>
      <c r="AW247" s="13" t="s">
        <v>30</v>
      </c>
      <c r="AX247" s="13" t="s">
        <v>73</v>
      </c>
      <c r="AY247" s="249" t="s">
        <v>118</v>
      </c>
    </row>
    <row r="248" s="13" customFormat="1">
      <c r="A248" s="13"/>
      <c r="B248" s="238"/>
      <c r="C248" s="239"/>
      <c r="D248" s="240" t="s">
        <v>173</v>
      </c>
      <c r="E248" s="241" t="s">
        <v>1</v>
      </c>
      <c r="F248" s="242" t="s">
        <v>457</v>
      </c>
      <c r="G248" s="239"/>
      <c r="H248" s="243">
        <v>1.159</v>
      </c>
      <c r="I248" s="244"/>
      <c r="J248" s="239"/>
      <c r="K248" s="239"/>
      <c r="L248" s="245"/>
      <c r="M248" s="246"/>
      <c r="N248" s="247"/>
      <c r="O248" s="247"/>
      <c r="P248" s="247"/>
      <c r="Q248" s="247"/>
      <c r="R248" s="247"/>
      <c r="S248" s="247"/>
      <c r="T248" s="24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9" t="s">
        <v>173</v>
      </c>
      <c r="AU248" s="249" t="s">
        <v>83</v>
      </c>
      <c r="AV248" s="13" t="s">
        <v>83</v>
      </c>
      <c r="AW248" s="13" t="s">
        <v>30</v>
      </c>
      <c r="AX248" s="13" t="s">
        <v>73</v>
      </c>
      <c r="AY248" s="249" t="s">
        <v>118</v>
      </c>
    </row>
    <row r="249" s="13" customFormat="1">
      <c r="A249" s="13"/>
      <c r="B249" s="238"/>
      <c r="C249" s="239"/>
      <c r="D249" s="240" t="s">
        <v>173</v>
      </c>
      <c r="E249" s="241" t="s">
        <v>1</v>
      </c>
      <c r="F249" s="242" t="s">
        <v>458</v>
      </c>
      <c r="G249" s="239"/>
      <c r="H249" s="243">
        <v>14.526999999999999</v>
      </c>
      <c r="I249" s="244"/>
      <c r="J249" s="239"/>
      <c r="K249" s="239"/>
      <c r="L249" s="245"/>
      <c r="M249" s="246"/>
      <c r="N249" s="247"/>
      <c r="O249" s="247"/>
      <c r="P249" s="247"/>
      <c r="Q249" s="247"/>
      <c r="R249" s="247"/>
      <c r="S249" s="247"/>
      <c r="T249" s="24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9" t="s">
        <v>173</v>
      </c>
      <c r="AU249" s="249" t="s">
        <v>83</v>
      </c>
      <c r="AV249" s="13" t="s">
        <v>83</v>
      </c>
      <c r="AW249" s="13" t="s">
        <v>30</v>
      </c>
      <c r="AX249" s="13" t="s">
        <v>73</v>
      </c>
      <c r="AY249" s="249" t="s">
        <v>118</v>
      </c>
    </row>
    <row r="250" s="14" customFormat="1">
      <c r="A250" s="14"/>
      <c r="B250" s="250"/>
      <c r="C250" s="251"/>
      <c r="D250" s="240" t="s">
        <v>173</v>
      </c>
      <c r="E250" s="252" t="s">
        <v>1</v>
      </c>
      <c r="F250" s="253" t="s">
        <v>179</v>
      </c>
      <c r="G250" s="251"/>
      <c r="H250" s="254">
        <v>32.054000000000002</v>
      </c>
      <c r="I250" s="255"/>
      <c r="J250" s="251"/>
      <c r="K250" s="251"/>
      <c r="L250" s="256"/>
      <c r="M250" s="257"/>
      <c r="N250" s="258"/>
      <c r="O250" s="258"/>
      <c r="P250" s="258"/>
      <c r="Q250" s="258"/>
      <c r="R250" s="258"/>
      <c r="S250" s="258"/>
      <c r="T250" s="25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0" t="s">
        <v>173</v>
      </c>
      <c r="AU250" s="260" t="s">
        <v>83</v>
      </c>
      <c r="AV250" s="14" t="s">
        <v>117</v>
      </c>
      <c r="AW250" s="14" t="s">
        <v>4</v>
      </c>
      <c r="AX250" s="14" t="s">
        <v>81</v>
      </c>
      <c r="AY250" s="260" t="s">
        <v>118</v>
      </c>
    </row>
    <row r="251" s="2" customFormat="1" ht="33" customHeight="1">
      <c r="A251" s="38"/>
      <c r="B251" s="39"/>
      <c r="C251" s="211" t="s">
        <v>459</v>
      </c>
      <c r="D251" s="211" t="s">
        <v>119</v>
      </c>
      <c r="E251" s="212" t="s">
        <v>460</v>
      </c>
      <c r="F251" s="213" t="s">
        <v>461</v>
      </c>
      <c r="G251" s="214" t="s">
        <v>171</v>
      </c>
      <c r="H251" s="215">
        <v>260.83600000000001</v>
      </c>
      <c r="I251" s="216"/>
      <c r="J251" s="217">
        <f>ROUND(I251*H251,2)</f>
        <v>0</v>
      </c>
      <c r="K251" s="218"/>
      <c r="L251" s="44"/>
      <c r="M251" s="219" t="s">
        <v>1</v>
      </c>
      <c r="N251" s="220" t="s">
        <v>38</v>
      </c>
      <c r="O251" s="91"/>
      <c r="P251" s="221">
        <f>O251*H251</f>
        <v>0</v>
      </c>
      <c r="Q251" s="221">
        <v>1.0311999999999999</v>
      </c>
      <c r="R251" s="221">
        <f>Q251*H251</f>
        <v>268.9740832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117</v>
      </c>
      <c r="AT251" s="223" t="s">
        <v>119</v>
      </c>
      <c r="AU251" s="223" t="s">
        <v>83</v>
      </c>
      <c r="AY251" s="17" t="s">
        <v>118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117</v>
      </c>
      <c r="BM251" s="223" t="s">
        <v>462</v>
      </c>
    </row>
    <row r="252" s="13" customFormat="1">
      <c r="A252" s="13"/>
      <c r="B252" s="238"/>
      <c r="C252" s="239"/>
      <c r="D252" s="240" t="s">
        <v>173</v>
      </c>
      <c r="E252" s="241" t="s">
        <v>1</v>
      </c>
      <c r="F252" s="242" t="s">
        <v>463</v>
      </c>
      <c r="G252" s="239"/>
      <c r="H252" s="243">
        <v>108.356</v>
      </c>
      <c r="I252" s="244"/>
      <c r="J252" s="239"/>
      <c r="K252" s="239"/>
      <c r="L252" s="245"/>
      <c r="M252" s="246"/>
      <c r="N252" s="247"/>
      <c r="O252" s="247"/>
      <c r="P252" s="247"/>
      <c r="Q252" s="247"/>
      <c r="R252" s="247"/>
      <c r="S252" s="247"/>
      <c r="T252" s="24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9" t="s">
        <v>173</v>
      </c>
      <c r="AU252" s="249" t="s">
        <v>83</v>
      </c>
      <c r="AV252" s="13" t="s">
        <v>83</v>
      </c>
      <c r="AW252" s="13" t="s">
        <v>30</v>
      </c>
      <c r="AX252" s="13" t="s">
        <v>73</v>
      </c>
      <c r="AY252" s="249" t="s">
        <v>118</v>
      </c>
    </row>
    <row r="253" s="13" customFormat="1">
      <c r="A253" s="13"/>
      <c r="B253" s="238"/>
      <c r="C253" s="239"/>
      <c r="D253" s="240" t="s">
        <v>173</v>
      </c>
      <c r="E253" s="241" t="s">
        <v>1</v>
      </c>
      <c r="F253" s="242" t="s">
        <v>464</v>
      </c>
      <c r="G253" s="239"/>
      <c r="H253" s="243">
        <v>93.971000000000004</v>
      </c>
      <c r="I253" s="244"/>
      <c r="J253" s="239"/>
      <c r="K253" s="239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173</v>
      </c>
      <c r="AU253" s="249" t="s">
        <v>83</v>
      </c>
      <c r="AV253" s="13" t="s">
        <v>83</v>
      </c>
      <c r="AW253" s="13" t="s">
        <v>30</v>
      </c>
      <c r="AX253" s="13" t="s">
        <v>73</v>
      </c>
      <c r="AY253" s="249" t="s">
        <v>118</v>
      </c>
    </row>
    <row r="254" s="13" customFormat="1">
      <c r="A254" s="13"/>
      <c r="B254" s="238"/>
      <c r="C254" s="239"/>
      <c r="D254" s="240" t="s">
        <v>173</v>
      </c>
      <c r="E254" s="241" t="s">
        <v>1</v>
      </c>
      <c r="F254" s="242" t="s">
        <v>465</v>
      </c>
      <c r="G254" s="239"/>
      <c r="H254" s="243">
        <v>58.509</v>
      </c>
      <c r="I254" s="244"/>
      <c r="J254" s="239"/>
      <c r="K254" s="239"/>
      <c r="L254" s="245"/>
      <c r="M254" s="246"/>
      <c r="N254" s="247"/>
      <c r="O254" s="247"/>
      <c r="P254" s="247"/>
      <c r="Q254" s="247"/>
      <c r="R254" s="247"/>
      <c r="S254" s="247"/>
      <c r="T254" s="24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9" t="s">
        <v>173</v>
      </c>
      <c r="AU254" s="249" t="s">
        <v>83</v>
      </c>
      <c r="AV254" s="13" t="s">
        <v>83</v>
      </c>
      <c r="AW254" s="13" t="s">
        <v>30</v>
      </c>
      <c r="AX254" s="13" t="s">
        <v>73</v>
      </c>
      <c r="AY254" s="249" t="s">
        <v>118</v>
      </c>
    </row>
    <row r="255" s="14" customFormat="1">
      <c r="A255" s="14"/>
      <c r="B255" s="250"/>
      <c r="C255" s="251"/>
      <c r="D255" s="240" t="s">
        <v>173</v>
      </c>
      <c r="E255" s="252" t="s">
        <v>1</v>
      </c>
      <c r="F255" s="253" t="s">
        <v>179</v>
      </c>
      <c r="G255" s="251"/>
      <c r="H255" s="254">
        <v>260.83600000000001</v>
      </c>
      <c r="I255" s="255"/>
      <c r="J255" s="251"/>
      <c r="K255" s="251"/>
      <c r="L255" s="256"/>
      <c r="M255" s="257"/>
      <c r="N255" s="258"/>
      <c r="O255" s="258"/>
      <c r="P255" s="258"/>
      <c r="Q255" s="258"/>
      <c r="R255" s="258"/>
      <c r="S255" s="258"/>
      <c r="T255" s="25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0" t="s">
        <v>173</v>
      </c>
      <c r="AU255" s="260" t="s">
        <v>83</v>
      </c>
      <c r="AV255" s="14" t="s">
        <v>117</v>
      </c>
      <c r="AW255" s="14" t="s">
        <v>4</v>
      </c>
      <c r="AX255" s="14" t="s">
        <v>81</v>
      </c>
      <c r="AY255" s="260" t="s">
        <v>118</v>
      </c>
    </row>
    <row r="256" s="11" customFormat="1" ht="22.8" customHeight="1">
      <c r="A256" s="11"/>
      <c r="B256" s="197"/>
      <c r="C256" s="198"/>
      <c r="D256" s="199" t="s">
        <v>72</v>
      </c>
      <c r="E256" s="236" t="s">
        <v>135</v>
      </c>
      <c r="F256" s="236" t="s">
        <v>466</v>
      </c>
      <c r="G256" s="198"/>
      <c r="H256" s="198"/>
      <c r="I256" s="201"/>
      <c r="J256" s="237">
        <f>BK256</f>
        <v>0</v>
      </c>
      <c r="K256" s="198"/>
      <c r="L256" s="203"/>
      <c r="M256" s="204"/>
      <c r="N256" s="205"/>
      <c r="O256" s="205"/>
      <c r="P256" s="206">
        <f>SUM(P257:P270)</f>
        <v>0</v>
      </c>
      <c r="Q256" s="205"/>
      <c r="R256" s="206">
        <f>SUM(R257:R270)</f>
        <v>101.04777900000001</v>
      </c>
      <c r="S256" s="205"/>
      <c r="T256" s="207">
        <f>SUM(T257:T270)</f>
        <v>0</v>
      </c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R256" s="208" t="s">
        <v>81</v>
      </c>
      <c r="AT256" s="209" t="s">
        <v>72</v>
      </c>
      <c r="AU256" s="209" t="s">
        <v>81</v>
      </c>
      <c r="AY256" s="208" t="s">
        <v>118</v>
      </c>
      <c r="BK256" s="210">
        <f>SUM(BK257:BK270)</f>
        <v>0</v>
      </c>
    </row>
    <row r="257" s="2" customFormat="1" ht="24.15" customHeight="1">
      <c r="A257" s="38"/>
      <c r="B257" s="39"/>
      <c r="C257" s="211" t="s">
        <v>467</v>
      </c>
      <c r="D257" s="211" t="s">
        <v>119</v>
      </c>
      <c r="E257" s="212" t="s">
        <v>468</v>
      </c>
      <c r="F257" s="213" t="s">
        <v>469</v>
      </c>
      <c r="G257" s="214" t="s">
        <v>171</v>
      </c>
      <c r="H257" s="215">
        <v>116.55</v>
      </c>
      <c r="I257" s="216"/>
      <c r="J257" s="217">
        <f>ROUND(I257*H257,2)</f>
        <v>0</v>
      </c>
      <c r="K257" s="218"/>
      <c r="L257" s="44"/>
      <c r="M257" s="219" t="s">
        <v>1</v>
      </c>
      <c r="N257" s="220" t="s">
        <v>38</v>
      </c>
      <c r="O257" s="91"/>
      <c r="P257" s="221">
        <f>O257*H257</f>
        <v>0</v>
      </c>
      <c r="Q257" s="221">
        <v>0.46000000000000002</v>
      </c>
      <c r="R257" s="221">
        <f>Q257*H257</f>
        <v>53.613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117</v>
      </c>
      <c r="AT257" s="223" t="s">
        <v>119</v>
      </c>
      <c r="AU257" s="223" t="s">
        <v>83</v>
      </c>
      <c r="AY257" s="17" t="s">
        <v>118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117</v>
      </c>
      <c r="BM257" s="223" t="s">
        <v>470</v>
      </c>
    </row>
    <row r="258" s="13" customFormat="1">
      <c r="A258" s="13"/>
      <c r="B258" s="238"/>
      <c r="C258" s="239"/>
      <c r="D258" s="240" t="s">
        <v>173</v>
      </c>
      <c r="E258" s="241" t="s">
        <v>1</v>
      </c>
      <c r="F258" s="242" t="s">
        <v>471</v>
      </c>
      <c r="G258" s="239"/>
      <c r="H258" s="243">
        <v>116.55</v>
      </c>
      <c r="I258" s="244"/>
      <c r="J258" s="239"/>
      <c r="K258" s="239"/>
      <c r="L258" s="245"/>
      <c r="M258" s="246"/>
      <c r="N258" s="247"/>
      <c r="O258" s="247"/>
      <c r="P258" s="247"/>
      <c r="Q258" s="247"/>
      <c r="R258" s="247"/>
      <c r="S258" s="247"/>
      <c r="T258" s="24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9" t="s">
        <v>173</v>
      </c>
      <c r="AU258" s="249" t="s">
        <v>83</v>
      </c>
      <c r="AV258" s="13" t="s">
        <v>83</v>
      </c>
      <c r="AW258" s="13" t="s">
        <v>30</v>
      </c>
      <c r="AX258" s="13" t="s">
        <v>81</v>
      </c>
      <c r="AY258" s="249" t="s">
        <v>118</v>
      </c>
    </row>
    <row r="259" s="2" customFormat="1" ht="24.15" customHeight="1">
      <c r="A259" s="38"/>
      <c r="B259" s="39"/>
      <c r="C259" s="211" t="s">
        <v>472</v>
      </c>
      <c r="D259" s="211" t="s">
        <v>119</v>
      </c>
      <c r="E259" s="212" t="s">
        <v>473</v>
      </c>
      <c r="F259" s="213" t="s">
        <v>474</v>
      </c>
      <c r="G259" s="214" t="s">
        <v>171</v>
      </c>
      <c r="H259" s="215">
        <v>176.40000000000001</v>
      </c>
      <c r="I259" s="216"/>
      <c r="J259" s="217">
        <f>ROUND(I259*H259,2)</f>
        <v>0</v>
      </c>
      <c r="K259" s="218"/>
      <c r="L259" s="44"/>
      <c r="M259" s="219" t="s">
        <v>1</v>
      </c>
      <c r="N259" s="220" t="s">
        <v>38</v>
      </c>
      <c r="O259" s="91"/>
      <c r="P259" s="221">
        <f>O259*H259</f>
        <v>0</v>
      </c>
      <c r="Q259" s="221">
        <v>0.00034000000000000002</v>
      </c>
      <c r="R259" s="221">
        <f>Q259*H259</f>
        <v>0.059976000000000008</v>
      </c>
      <c r="S259" s="221">
        <v>0</v>
      </c>
      <c r="T259" s="22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3" t="s">
        <v>117</v>
      </c>
      <c r="AT259" s="223" t="s">
        <v>119</v>
      </c>
      <c r="AU259" s="223" t="s">
        <v>83</v>
      </c>
      <c r="AY259" s="17" t="s">
        <v>118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117</v>
      </c>
      <c r="BM259" s="223" t="s">
        <v>475</v>
      </c>
    </row>
    <row r="260" s="13" customFormat="1">
      <c r="A260" s="13"/>
      <c r="B260" s="238"/>
      <c r="C260" s="239"/>
      <c r="D260" s="240" t="s">
        <v>173</v>
      </c>
      <c r="E260" s="241" t="s">
        <v>1</v>
      </c>
      <c r="F260" s="242" t="s">
        <v>476</v>
      </c>
      <c r="G260" s="239"/>
      <c r="H260" s="243">
        <v>176.40000000000001</v>
      </c>
      <c r="I260" s="244"/>
      <c r="J260" s="239"/>
      <c r="K260" s="239"/>
      <c r="L260" s="245"/>
      <c r="M260" s="246"/>
      <c r="N260" s="247"/>
      <c r="O260" s="247"/>
      <c r="P260" s="247"/>
      <c r="Q260" s="247"/>
      <c r="R260" s="247"/>
      <c r="S260" s="247"/>
      <c r="T260" s="24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9" t="s">
        <v>173</v>
      </c>
      <c r="AU260" s="249" t="s">
        <v>83</v>
      </c>
      <c r="AV260" s="13" t="s">
        <v>83</v>
      </c>
      <c r="AW260" s="13" t="s">
        <v>30</v>
      </c>
      <c r="AX260" s="13" t="s">
        <v>81</v>
      </c>
      <c r="AY260" s="249" t="s">
        <v>118</v>
      </c>
    </row>
    <row r="261" s="2" customFormat="1" ht="24.15" customHeight="1">
      <c r="A261" s="38"/>
      <c r="B261" s="39"/>
      <c r="C261" s="211" t="s">
        <v>477</v>
      </c>
      <c r="D261" s="211" t="s">
        <v>119</v>
      </c>
      <c r="E261" s="212" t="s">
        <v>478</v>
      </c>
      <c r="F261" s="213" t="s">
        <v>479</v>
      </c>
      <c r="G261" s="214" t="s">
        <v>171</v>
      </c>
      <c r="H261" s="215">
        <v>176.40000000000001</v>
      </c>
      <c r="I261" s="216"/>
      <c r="J261" s="217">
        <f>ROUND(I261*H261,2)</f>
        <v>0</v>
      </c>
      <c r="K261" s="218"/>
      <c r="L261" s="44"/>
      <c r="M261" s="219" t="s">
        <v>1</v>
      </c>
      <c r="N261" s="220" t="s">
        <v>38</v>
      </c>
      <c r="O261" s="91"/>
      <c r="P261" s="221">
        <f>O261*H261</f>
        <v>0</v>
      </c>
      <c r="Q261" s="221">
        <v>0.00051000000000000004</v>
      </c>
      <c r="R261" s="221">
        <f>Q261*H261</f>
        <v>0.089964000000000016</v>
      </c>
      <c r="S261" s="221">
        <v>0</v>
      </c>
      <c r="T261" s="22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3" t="s">
        <v>117</v>
      </c>
      <c r="AT261" s="223" t="s">
        <v>119</v>
      </c>
      <c r="AU261" s="223" t="s">
        <v>83</v>
      </c>
      <c r="AY261" s="17" t="s">
        <v>118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7" t="s">
        <v>81</v>
      </c>
      <c r="BK261" s="224">
        <f>ROUND(I261*H261,2)</f>
        <v>0</v>
      </c>
      <c r="BL261" s="17" t="s">
        <v>117</v>
      </c>
      <c r="BM261" s="223" t="s">
        <v>480</v>
      </c>
    </row>
    <row r="262" s="13" customFormat="1">
      <c r="A262" s="13"/>
      <c r="B262" s="238"/>
      <c r="C262" s="239"/>
      <c r="D262" s="240" t="s">
        <v>173</v>
      </c>
      <c r="E262" s="241" t="s">
        <v>1</v>
      </c>
      <c r="F262" s="242" t="s">
        <v>481</v>
      </c>
      <c r="G262" s="239"/>
      <c r="H262" s="243">
        <v>176.40000000000001</v>
      </c>
      <c r="I262" s="244"/>
      <c r="J262" s="239"/>
      <c r="K262" s="239"/>
      <c r="L262" s="245"/>
      <c r="M262" s="246"/>
      <c r="N262" s="247"/>
      <c r="O262" s="247"/>
      <c r="P262" s="247"/>
      <c r="Q262" s="247"/>
      <c r="R262" s="247"/>
      <c r="S262" s="247"/>
      <c r="T262" s="24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9" t="s">
        <v>173</v>
      </c>
      <c r="AU262" s="249" t="s">
        <v>83</v>
      </c>
      <c r="AV262" s="13" t="s">
        <v>83</v>
      </c>
      <c r="AW262" s="13" t="s">
        <v>30</v>
      </c>
      <c r="AX262" s="13" t="s">
        <v>81</v>
      </c>
      <c r="AY262" s="249" t="s">
        <v>118</v>
      </c>
    </row>
    <row r="263" s="2" customFormat="1" ht="33" customHeight="1">
      <c r="A263" s="38"/>
      <c r="B263" s="39"/>
      <c r="C263" s="211" t="s">
        <v>482</v>
      </c>
      <c r="D263" s="211" t="s">
        <v>119</v>
      </c>
      <c r="E263" s="212" t="s">
        <v>483</v>
      </c>
      <c r="F263" s="213" t="s">
        <v>484</v>
      </c>
      <c r="G263" s="214" t="s">
        <v>171</v>
      </c>
      <c r="H263" s="215">
        <v>176.40000000000001</v>
      </c>
      <c r="I263" s="216"/>
      <c r="J263" s="217">
        <f>ROUND(I263*H263,2)</f>
        <v>0</v>
      </c>
      <c r="K263" s="218"/>
      <c r="L263" s="44"/>
      <c r="M263" s="219" t="s">
        <v>1</v>
      </c>
      <c r="N263" s="220" t="s">
        <v>38</v>
      </c>
      <c r="O263" s="91"/>
      <c r="P263" s="221">
        <f>O263*H263</f>
        <v>0</v>
      </c>
      <c r="Q263" s="221">
        <v>0.10373</v>
      </c>
      <c r="R263" s="221">
        <f>Q263*H263</f>
        <v>18.297972000000001</v>
      </c>
      <c r="S263" s="221">
        <v>0</v>
      </c>
      <c r="T263" s="22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3" t="s">
        <v>117</v>
      </c>
      <c r="AT263" s="223" t="s">
        <v>119</v>
      </c>
      <c r="AU263" s="223" t="s">
        <v>83</v>
      </c>
      <c r="AY263" s="17" t="s">
        <v>118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117</v>
      </c>
      <c r="BM263" s="223" t="s">
        <v>485</v>
      </c>
    </row>
    <row r="264" s="13" customFormat="1">
      <c r="A264" s="13"/>
      <c r="B264" s="238"/>
      <c r="C264" s="239"/>
      <c r="D264" s="240" t="s">
        <v>173</v>
      </c>
      <c r="E264" s="241" t="s">
        <v>1</v>
      </c>
      <c r="F264" s="242" t="s">
        <v>486</v>
      </c>
      <c r="G264" s="239"/>
      <c r="H264" s="243">
        <v>176.40000000000001</v>
      </c>
      <c r="I264" s="244"/>
      <c r="J264" s="239"/>
      <c r="K264" s="239"/>
      <c r="L264" s="245"/>
      <c r="M264" s="246"/>
      <c r="N264" s="247"/>
      <c r="O264" s="247"/>
      <c r="P264" s="247"/>
      <c r="Q264" s="247"/>
      <c r="R264" s="247"/>
      <c r="S264" s="247"/>
      <c r="T264" s="24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9" t="s">
        <v>173</v>
      </c>
      <c r="AU264" s="249" t="s">
        <v>83</v>
      </c>
      <c r="AV264" s="13" t="s">
        <v>83</v>
      </c>
      <c r="AW264" s="13" t="s">
        <v>30</v>
      </c>
      <c r="AX264" s="13" t="s">
        <v>81</v>
      </c>
      <c r="AY264" s="249" t="s">
        <v>118</v>
      </c>
    </row>
    <row r="265" s="2" customFormat="1" ht="33" customHeight="1">
      <c r="A265" s="38"/>
      <c r="B265" s="39"/>
      <c r="C265" s="211" t="s">
        <v>487</v>
      </c>
      <c r="D265" s="211" t="s">
        <v>119</v>
      </c>
      <c r="E265" s="212" t="s">
        <v>488</v>
      </c>
      <c r="F265" s="213" t="s">
        <v>489</v>
      </c>
      <c r="G265" s="214" t="s">
        <v>171</v>
      </c>
      <c r="H265" s="215">
        <v>59.850000000000001</v>
      </c>
      <c r="I265" s="216"/>
      <c r="J265" s="217">
        <f>ROUND(I265*H265,2)</f>
        <v>0</v>
      </c>
      <c r="K265" s="218"/>
      <c r="L265" s="44"/>
      <c r="M265" s="219" t="s">
        <v>1</v>
      </c>
      <c r="N265" s="220" t="s">
        <v>38</v>
      </c>
      <c r="O265" s="91"/>
      <c r="P265" s="221">
        <f>O265*H265</f>
        <v>0</v>
      </c>
      <c r="Q265" s="221">
        <v>0.12966</v>
      </c>
      <c r="R265" s="221">
        <f>Q265*H265</f>
        <v>7.7601510000000005</v>
      </c>
      <c r="S265" s="221">
        <v>0</v>
      </c>
      <c r="T265" s="22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3" t="s">
        <v>117</v>
      </c>
      <c r="AT265" s="223" t="s">
        <v>119</v>
      </c>
      <c r="AU265" s="223" t="s">
        <v>83</v>
      </c>
      <c r="AY265" s="17" t="s">
        <v>118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81</v>
      </c>
      <c r="BK265" s="224">
        <f>ROUND(I265*H265,2)</f>
        <v>0</v>
      </c>
      <c r="BL265" s="17" t="s">
        <v>117</v>
      </c>
      <c r="BM265" s="223" t="s">
        <v>490</v>
      </c>
    </row>
    <row r="266" s="13" customFormat="1">
      <c r="A266" s="13"/>
      <c r="B266" s="238"/>
      <c r="C266" s="239"/>
      <c r="D266" s="240" t="s">
        <v>173</v>
      </c>
      <c r="E266" s="241" t="s">
        <v>1</v>
      </c>
      <c r="F266" s="242" t="s">
        <v>491</v>
      </c>
      <c r="G266" s="239"/>
      <c r="H266" s="243">
        <v>59.850000000000001</v>
      </c>
      <c r="I266" s="244"/>
      <c r="J266" s="239"/>
      <c r="K266" s="239"/>
      <c r="L266" s="245"/>
      <c r="M266" s="246"/>
      <c r="N266" s="247"/>
      <c r="O266" s="247"/>
      <c r="P266" s="247"/>
      <c r="Q266" s="247"/>
      <c r="R266" s="247"/>
      <c r="S266" s="247"/>
      <c r="T266" s="24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9" t="s">
        <v>173</v>
      </c>
      <c r="AU266" s="249" t="s">
        <v>83</v>
      </c>
      <c r="AV266" s="13" t="s">
        <v>83</v>
      </c>
      <c r="AW266" s="13" t="s">
        <v>30</v>
      </c>
      <c r="AX266" s="13" t="s">
        <v>81</v>
      </c>
      <c r="AY266" s="249" t="s">
        <v>118</v>
      </c>
    </row>
    <row r="267" s="2" customFormat="1" ht="33" customHeight="1">
      <c r="A267" s="38"/>
      <c r="B267" s="39"/>
      <c r="C267" s="211" t="s">
        <v>492</v>
      </c>
      <c r="D267" s="211" t="s">
        <v>119</v>
      </c>
      <c r="E267" s="212" t="s">
        <v>493</v>
      </c>
      <c r="F267" s="213" t="s">
        <v>494</v>
      </c>
      <c r="G267" s="214" t="s">
        <v>171</v>
      </c>
      <c r="H267" s="215">
        <v>116.55</v>
      </c>
      <c r="I267" s="216"/>
      <c r="J267" s="217">
        <f>ROUND(I267*H267,2)</f>
        <v>0</v>
      </c>
      <c r="K267" s="218"/>
      <c r="L267" s="44"/>
      <c r="M267" s="219" t="s">
        <v>1</v>
      </c>
      <c r="N267" s="220" t="s">
        <v>38</v>
      </c>
      <c r="O267" s="91"/>
      <c r="P267" s="221">
        <f>O267*H267</f>
        <v>0</v>
      </c>
      <c r="Q267" s="221">
        <v>0.18151999999999999</v>
      </c>
      <c r="R267" s="221">
        <f>Q267*H267</f>
        <v>21.156155999999999</v>
      </c>
      <c r="S267" s="221">
        <v>0</v>
      </c>
      <c r="T267" s="22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3" t="s">
        <v>117</v>
      </c>
      <c r="AT267" s="223" t="s">
        <v>119</v>
      </c>
      <c r="AU267" s="223" t="s">
        <v>83</v>
      </c>
      <c r="AY267" s="17" t="s">
        <v>118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117</v>
      </c>
      <c r="BM267" s="223" t="s">
        <v>495</v>
      </c>
    </row>
    <row r="268" s="13" customFormat="1">
      <c r="A268" s="13"/>
      <c r="B268" s="238"/>
      <c r="C268" s="239"/>
      <c r="D268" s="240" t="s">
        <v>173</v>
      </c>
      <c r="E268" s="241" t="s">
        <v>1</v>
      </c>
      <c r="F268" s="242" t="s">
        <v>496</v>
      </c>
      <c r="G268" s="239"/>
      <c r="H268" s="243">
        <v>116.55</v>
      </c>
      <c r="I268" s="244"/>
      <c r="J268" s="239"/>
      <c r="K268" s="239"/>
      <c r="L268" s="245"/>
      <c r="M268" s="246"/>
      <c r="N268" s="247"/>
      <c r="O268" s="247"/>
      <c r="P268" s="247"/>
      <c r="Q268" s="247"/>
      <c r="R268" s="247"/>
      <c r="S268" s="247"/>
      <c r="T268" s="24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9" t="s">
        <v>173</v>
      </c>
      <c r="AU268" s="249" t="s">
        <v>83</v>
      </c>
      <c r="AV268" s="13" t="s">
        <v>83</v>
      </c>
      <c r="AW268" s="13" t="s">
        <v>30</v>
      </c>
      <c r="AX268" s="13" t="s">
        <v>81</v>
      </c>
      <c r="AY268" s="249" t="s">
        <v>118</v>
      </c>
    </row>
    <row r="269" s="2" customFormat="1" ht="24.15" customHeight="1">
      <c r="A269" s="38"/>
      <c r="B269" s="39"/>
      <c r="C269" s="211" t="s">
        <v>497</v>
      </c>
      <c r="D269" s="211" t="s">
        <v>119</v>
      </c>
      <c r="E269" s="212" t="s">
        <v>498</v>
      </c>
      <c r="F269" s="213" t="s">
        <v>499</v>
      </c>
      <c r="G269" s="214" t="s">
        <v>196</v>
      </c>
      <c r="H269" s="215">
        <v>31.5</v>
      </c>
      <c r="I269" s="216"/>
      <c r="J269" s="217">
        <f>ROUND(I269*H269,2)</f>
        <v>0</v>
      </c>
      <c r="K269" s="218"/>
      <c r="L269" s="44"/>
      <c r="M269" s="219" t="s">
        <v>1</v>
      </c>
      <c r="N269" s="220" t="s">
        <v>38</v>
      </c>
      <c r="O269" s="91"/>
      <c r="P269" s="221">
        <f>O269*H269</f>
        <v>0</v>
      </c>
      <c r="Q269" s="221">
        <v>0.0022399999999999998</v>
      </c>
      <c r="R269" s="221">
        <f>Q269*H269</f>
        <v>0.070559999999999998</v>
      </c>
      <c r="S269" s="221">
        <v>0</v>
      </c>
      <c r="T269" s="22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3" t="s">
        <v>117</v>
      </c>
      <c r="AT269" s="223" t="s">
        <v>119</v>
      </c>
      <c r="AU269" s="223" t="s">
        <v>83</v>
      </c>
      <c r="AY269" s="17" t="s">
        <v>118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81</v>
      </c>
      <c r="BK269" s="224">
        <f>ROUND(I269*H269,2)</f>
        <v>0</v>
      </c>
      <c r="BL269" s="17" t="s">
        <v>117</v>
      </c>
      <c r="BM269" s="223" t="s">
        <v>500</v>
      </c>
    </row>
    <row r="270" s="13" customFormat="1">
      <c r="A270" s="13"/>
      <c r="B270" s="238"/>
      <c r="C270" s="239"/>
      <c r="D270" s="240" t="s">
        <v>173</v>
      </c>
      <c r="E270" s="241" t="s">
        <v>1</v>
      </c>
      <c r="F270" s="242" t="s">
        <v>501</v>
      </c>
      <c r="G270" s="239"/>
      <c r="H270" s="243">
        <v>31.5</v>
      </c>
      <c r="I270" s="244"/>
      <c r="J270" s="239"/>
      <c r="K270" s="239"/>
      <c r="L270" s="245"/>
      <c r="M270" s="246"/>
      <c r="N270" s="247"/>
      <c r="O270" s="247"/>
      <c r="P270" s="247"/>
      <c r="Q270" s="247"/>
      <c r="R270" s="247"/>
      <c r="S270" s="247"/>
      <c r="T270" s="24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9" t="s">
        <v>173</v>
      </c>
      <c r="AU270" s="249" t="s">
        <v>83</v>
      </c>
      <c r="AV270" s="13" t="s">
        <v>83</v>
      </c>
      <c r="AW270" s="13" t="s">
        <v>30</v>
      </c>
      <c r="AX270" s="13" t="s">
        <v>81</v>
      </c>
      <c r="AY270" s="249" t="s">
        <v>118</v>
      </c>
    </row>
    <row r="271" s="11" customFormat="1" ht="22.8" customHeight="1">
      <c r="A271" s="11"/>
      <c r="B271" s="197"/>
      <c r="C271" s="198"/>
      <c r="D271" s="199" t="s">
        <v>72</v>
      </c>
      <c r="E271" s="236" t="s">
        <v>139</v>
      </c>
      <c r="F271" s="236" t="s">
        <v>502</v>
      </c>
      <c r="G271" s="198"/>
      <c r="H271" s="198"/>
      <c r="I271" s="201"/>
      <c r="J271" s="237">
        <f>BK271</f>
        <v>0</v>
      </c>
      <c r="K271" s="198"/>
      <c r="L271" s="203"/>
      <c r="M271" s="204"/>
      <c r="N271" s="205"/>
      <c r="O271" s="205"/>
      <c r="P271" s="206">
        <f>SUM(P272:P275)</f>
        <v>0</v>
      </c>
      <c r="Q271" s="205"/>
      <c r="R271" s="206">
        <f>SUM(R272:R275)</f>
        <v>0.058953899999999997</v>
      </c>
      <c r="S271" s="205"/>
      <c r="T271" s="207">
        <f>SUM(T272:T275)</f>
        <v>0</v>
      </c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R271" s="208" t="s">
        <v>81</v>
      </c>
      <c r="AT271" s="209" t="s">
        <v>72</v>
      </c>
      <c r="AU271" s="209" t="s">
        <v>81</v>
      </c>
      <c r="AY271" s="208" t="s">
        <v>118</v>
      </c>
      <c r="BK271" s="210">
        <f>SUM(BK272:BK275)</f>
        <v>0</v>
      </c>
    </row>
    <row r="272" s="2" customFormat="1" ht="24.15" customHeight="1">
      <c r="A272" s="38"/>
      <c r="B272" s="39"/>
      <c r="C272" s="211" t="s">
        <v>503</v>
      </c>
      <c r="D272" s="211" t="s">
        <v>119</v>
      </c>
      <c r="E272" s="212" t="s">
        <v>504</v>
      </c>
      <c r="F272" s="213" t="s">
        <v>505</v>
      </c>
      <c r="G272" s="214" t="s">
        <v>171</v>
      </c>
      <c r="H272" s="215">
        <v>71.894999999999996</v>
      </c>
      <c r="I272" s="216"/>
      <c r="J272" s="217">
        <f>ROUND(I272*H272,2)</f>
        <v>0</v>
      </c>
      <c r="K272" s="218"/>
      <c r="L272" s="44"/>
      <c r="M272" s="219" t="s">
        <v>1</v>
      </c>
      <c r="N272" s="220" t="s">
        <v>38</v>
      </c>
      <c r="O272" s="91"/>
      <c r="P272" s="221">
        <f>O272*H272</f>
        <v>0</v>
      </c>
      <c r="Q272" s="221">
        <v>0.00081999999999999998</v>
      </c>
      <c r="R272" s="221">
        <f>Q272*H272</f>
        <v>0.058953899999999997</v>
      </c>
      <c r="S272" s="221">
        <v>0</v>
      </c>
      <c r="T272" s="222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3" t="s">
        <v>117</v>
      </c>
      <c r="AT272" s="223" t="s">
        <v>119</v>
      </c>
      <c r="AU272" s="223" t="s">
        <v>83</v>
      </c>
      <c r="AY272" s="17" t="s">
        <v>118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117</v>
      </c>
      <c r="BM272" s="223" t="s">
        <v>506</v>
      </c>
    </row>
    <row r="273" s="13" customFormat="1">
      <c r="A273" s="13"/>
      <c r="B273" s="238"/>
      <c r="C273" s="239"/>
      <c r="D273" s="240" t="s">
        <v>173</v>
      </c>
      <c r="E273" s="241" t="s">
        <v>1</v>
      </c>
      <c r="F273" s="242" t="s">
        <v>507</v>
      </c>
      <c r="G273" s="239"/>
      <c r="H273" s="243">
        <v>41.372</v>
      </c>
      <c r="I273" s="244"/>
      <c r="J273" s="239"/>
      <c r="K273" s="239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173</v>
      </c>
      <c r="AU273" s="249" t="s">
        <v>83</v>
      </c>
      <c r="AV273" s="13" t="s">
        <v>83</v>
      </c>
      <c r="AW273" s="13" t="s">
        <v>30</v>
      </c>
      <c r="AX273" s="13" t="s">
        <v>73</v>
      </c>
      <c r="AY273" s="249" t="s">
        <v>118</v>
      </c>
    </row>
    <row r="274" s="13" customFormat="1">
      <c r="A274" s="13"/>
      <c r="B274" s="238"/>
      <c r="C274" s="239"/>
      <c r="D274" s="240" t="s">
        <v>173</v>
      </c>
      <c r="E274" s="241" t="s">
        <v>1</v>
      </c>
      <c r="F274" s="242" t="s">
        <v>508</v>
      </c>
      <c r="G274" s="239"/>
      <c r="H274" s="243">
        <v>30.523</v>
      </c>
      <c r="I274" s="244"/>
      <c r="J274" s="239"/>
      <c r="K274" s="239"/>
      <c r="L274" s="245"/>
      <c r="M274" s="246"/>
      <c r="N274" s="247"/>
      <c r="O274" s="247"/>
      <c r="P274" s="247"/>
      <c r="Q274" s="247"/>
      <c r="R274" s="247"/>
      <c r="S274" s="247"/>
      <c r="T274" s="24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9" t="s">
        <v>173</v>
      </c>
      <c r="AU274" s="249" t="s">
        <v>83</v>
      </c>
      <c r="AV274" s="13" t="s">
        <v>83</v>
      </c>
      <c r="AW274" s="13" t="s">
        <v>30</v>
      </c>
      <c r="AX274" s="13" t="s">
        <v>73</v>
      </c>
      <c r="AY274" s="249" t="s">
        <v>118</v>
      </c>
    </row>
    <row r="275" s="14" customFormat="1">
      <c r="A275" s="14"/>
      <c r="B275" s="250"/>
      <c r="C275" s="251"/>
      <c r="D275" s="240" t="s">
        <v>173</v>
      </c>
      <c r="E275" s="252" t="s">
        <v>1</v>
      </c>
      <c r="F275" s="253" t="s">
        <v>179</v>
      </c>
      <c r="G275" s="251"/>
      <c r="H275" s="254">
        <v>71.894999999999996</v>
      </c>
      <c r="I275" s="255"/>
      <c r="J275" s="251"/>
      <c r="K275" s="251"/>
      <c r="L275" s="256"/>
      <c r="M275" s="257"/>
      <c r="N275" s="258"/>
      <c r="O275" s="258"/>
      <c r="P275" s="258"/>
      <c r="Q275" s="258"/>
      <c r="R275" s="258"/>
      <c r="S275" s="258"/>
      <c r="T275" s="25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0" t="s">
        <v>173</v>
      </c>
      <c r="AU275" s="260" t="s">
        <v>83</v>
      </c>
      <c r="AV275" s="14" t="s">
        <v>117</v>
      </c>
      <c r="AW275" s="14" t="s">
        <v>4</v>
      </c>
      <c r="AX275" s="14" t="s">
        <v>81</v>
      </c>
      <c r="AY275" s="260" t="s">
        <v>118</v>
      </c>
    </row>
    <row r="276" s="11" customFormat="1" ht="22.8" customHeight="1">
      <c r="A276" s="11"/>
      <c r="B276" s="197"/>
      <c r="C276" s="198"/>
      <c r="D276" s="199" t="s">
        <v>72</v>
      </c>
      <c r="E276" s="236" t="s">
        <v>151</v>
      </c>
      <c r="F276" s="236" t="s">
        <v>180</v>
      </c>
      <c r="G276" s="198"/>
      <c r="H276" s="198"/>
      <c r="I276" s="201"/>
      <c r="J276" s="237">
        <f>BK276</f>
        <v>0</v>
      </c>
      <c r="K276" s="198"/>
      <c r="L276" s="203"/>
      <c r="M276" s="204"/>
      <c r="N276" s="205"/>
      <c r="O276" s="205"/>
      <c r="P276" s="206">
        <f>SUM(P277:P287)</f>
        <v>0</v>
      </c>
      <c r="Q276" s="205"/>
      <c r="R276" s="206">
        <f>SUM(R277:R287)</f>
        <v>0.29591303999999996</v>
      </c>
      <c r="S276" s="205"/>
      <c r="T276" s="207">
        <f>SUM(T277:T287)</f>
        <v>0</v>
      </c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R276" s="208" t="s">
        <v>81</v>
      </c>
      <c r="AT276" s="209" t="s">
        <v>72</v>
      </c>
      <c r="AU276" s="209" t="s">
        <v>81</v>
      </c>
      <c r="AY276" s="208" t="s">
        <v>118</v>
      </c>
      <c r="BK276" s="210">
        <f>SUM(BK277:BK287)</f>
        <v>0</v>
      </c>
    </row>
    <row r="277" s="2" customFormat="1" ht="24.15" customHeight="1">
      <c r="A277" s="38"/>
      <c r="B277" s="39"/>
      <c r="C277" s="211" t="s">
        <v>509</v>
      </c>
      <c r="D277" s="211" t="s">
        <v>119</v>
      </c>
      <c r="E277" s="212" t="s">
        <v>510</v>
      </c>
      <c r="F277" s="213" t="s">
        <v>511</v>
      </c>
      <c r="G277" s="214" t="s">
        <v>323</v>
      </c>
      <c r="H277" s="215">
        <v>1</v>
      </c>
      <c r="I277" s="216"/>
      <c r="J277" s="217">
        <f>ROUND(I277*H277,2)</f>
        <v>0</v>
      </c>
      <c r="K277" s="218"/>
      <c r="L277" s="44"/>
      <c r="M277" s="219" t="s">
        <v>1</v>
      </c>
      <c r="N277" s="220" t="s">
        <v>38</v>
      </c>
      <c r="O277" s="91"/>
      <c r="P277" s="221">
        <f>O277*H277</f>
        <v>0</v>
      </c>
      <c r="Q277" s="221">
        <v>0.00069999999999999999</v>
      </c>
      <c r="R277" s="221">
        <f>Q277*H277</f>
        <v>0.00069999999999999999</v>
      </c>
      <c r="S277" s="221">
        <v>0</v>
      </c>
      <c r="T277" s="22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3" t="s">
        <v>117</v>
      </c>
      <c r="AT277" s="223" t="s">
        <v>119</v>
      </c>
      <c r="AU277" s="223" t="s">
        <v>83</v>
      </c>
      <c r="AY277" s="17" t="s">
        <v>118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117</v>
      </c>
      <c r="BM277" s="223" t="s">
        <v>512</v>
      </c>
    </row>
    <row r="278" s="2" customFormat="1" ht="16.5" customHeight="1">
      <c r="A278" s="38"/>
      <c r="B278" s="39"/>
      <c r="C278" s="271" t="s">
        <v>513</v>
      </c>
      <c r="D278" s="271" t="s">
        <v>305</v>
      </c>
      <c r="E278" s="272" t="s">
        <v>514</v>
      </c>
      <c r="F278" s="273" t="s">
        <v>515</v>
      </c>
      <c r="G278" s="274" t="s">
        <v>323</v>
      </c>
      <c r="H278" s="275">
        <v>1</v>
      </c>
      <c r="I278" s="276"/>
      <c r="J278" s="277">
        <f>ROUND(I278*H278,2)</f>
        <v>0</v>
      </c>
      <c r="K278" s="278"/>
      <c r="L278" s="279"/>
      <c r="M278" s="280" t="s">
        <v>1</v>
      </c>
      <c r="N278" s="281" t="s">
        <v>38</v>
      </c>
      <c r="O278" s="91"/>
      <c r="P278" s="221">
        <f>O278*H278</f>
        <v>0</v>
      </c>
      <c r="Q278" s="221">
        <v>0.0050000000000000001</v>
      </c>
      <c r="R278" s="221">
        <f>Q278*H278</f>
        <v>0.0050000000000000001</v>
      </c>
      <c r="S278" s="221">
        <v>0</v>
      </c>
      <c r="T278" s="22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3" t="s">
        <v>147</v>
      </c>
      <c r="AT278" s="223" t="s">
        <v>305</v>
      </c>
      <c r="AU278" s="223" t="s">
        <v>83</v>
      </c>
      <c r="AY278" s="17" t="s">
        <v>118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7" t="s">
        <v>81</v>
      </c>
      <c r="BK278" s="224">
        <f>ROUND(I278*H278,2)</f>
        <v>0</v>
      </c>
      <c r="BL278" s="17" t="s">
        <v>117</v>
      </c>
      <c r="BM278" s="223" t="s">
        <v>516</v>
      </c>
    </row>
    <row r="279" s="2" customFormat="1" ht="16.5" customHeight="1">
      <c r="A279" s="38"/>
      <c r="B279" s="39"/>
      <c r="C279" s="211" t="s">
        <v>517</v>
      </c>
      <c r="D279" s="211" t="s">
        <v>119</v>
      </c>
      <c r="E279" s="212" t="s">
        <v>518</v>
      </c>
      <c r="F279" s="213" t="s">
        <v>519</v>
      </c>
      <c r="G279" s="214" t="s">
        <v>323</v>
      </c>
      <c r="H279" s="215">
        <v>2</v>
      </c>
      <c r="I279" s="216"/>
      <c r="J279" s="217">
        <f>ROUND(I279*H279,2)</f>
        <v>0</v>
      </c>
      <c r="K279" s="218"/>
      <c r="L279" s="44"/>
      <c r="M279" s="219" t="s">
        <v>1</v>
      </c>
      <c r="N279" s="220" t="s">
        <v>38</v>
      </c>
      <c r="O279" s="91"/>
      <c r="P279" s="221">
        <f>O279*H279</f>
        <v>0</v>
      </c>
      <c r="Q279" s="221">
        <v>0.081119999999999998</v>
      </c>
      <c r="R279" s="221">
        <f>Q279*H279</f>
        <v>0.16224</v>
      </c>
      <c r="S279" s="221">
        <v>0</v>
      </c>
      <c r="T279" s="22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3" t="s">
        <v>117</v>
      </c>
      <c r="AT279" s="223" t="s">
        <v>119</v>
      </c>
      <c r="AU279" s="223" t="s">
        <v>83</v>
      </c>
      <c r="AY279" s="17" t="s">
        <v>118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117</v>
      </c>
      <c r="BM279" s="223" t="s">
        <v>520</v>
      </c>
    </row>
    <row r="280" s="2" customFormat="1" ht="24.15" customHeight="1">
      <c r="A280" s="38"/>
      <c r="B280" s="39"/>
      <c r="C280" s="211" t="s">
        <v>521</v>
      </c>
      <c r="D280" s="211" t="s">
        <v>119</v>
      </c>
      <c r="E280" s="212" t="s">
        <v>522</v>
      </c>
      <c r="F280" s="213" t="s">
        <v>523</v>
      </c>
      <c r="G280" s="214" t="s">
        <v>323</v>
      </c>
      <c r="H280" s="215">
        <v>1</v>
      </c>
      <c r="I280" s="216"/>
      <c r="J280" s="217">
        <f>ROUND(I280*H280,2)</f>
        <v>0</v>
      </c>
      <c r="K280" s="218"/>
      <c r="L280" s="44"/>
      <c r="M280" s="219" t="s">
        <v>1</v>
      </c>
      <c r="N280" s="220" t="s">
        <v>38</v>
      </c>
      <c r="O280" s="91"/>
      <c r="P280" s="221">
        <f>O280*H280</f>
        <v>0</v>
      </c>
      <c r="Q280" s="221">
        <v>0.10940999999999999</v>
      </c>
      <c r="R280" s="221">
        <f>Q280*H280</f>
        <v>0.10940999999999999</v>
      </c>
      <c r="S280" s="221">
        <v>0</v>
      </c>
      <c r="T280" s="222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3" t="s">
        <v>117</v>
      </c>
      <c r="AT280" s="223" t="s">
        <v>119</v>
      </c>
      <c r="AU280" s="223" t="s">
        <v>83</v>
      </c>
      <c r="AY280" s="17" t="s">
        <v>118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117</v>
      </c>
      <c r="BM280" s="223" t="s">
        <v>524</v>
      </c>
    </row>
    <row r="281" s="2" customFormat="1" ht="16.5" customHeight="1">
      <c r="A281" s="38"/>
      <c r="B281" s="39"/>
      <c r="C281" s="271" t="s">
        <v>525</v>
      </c>
      <c r="D281" s="271" t="s">
        <v>305</v>
      </c>
      <c r="E281" s="272" t="s">
        <v>526</v>
      </c>
      <c r="F281" s="273" t="s">
        <v>527</v>
      </c>
      <c r="G281" s="274" t="s">
        <v>323</v>
      </c>
      <c r="H281" s="275">
        <v>1</v>
      </c>
      <c r="I281" s="276"/>
      <c r="J281" s="277">
        <f>ROUND(I281*H281,2)</f>
        <v>0</v>
      </c>
      <c r="K281" s="278"/>
      <c r="L281" s="279"/>
      <c r="M281" s="280" t="s">
        <v>1</v>
      </c>
      <c r="N281" s="281" t="s">
        <v>38</v>
      </c>
      <c r="O281" s="91"/>
      <c r="P281" s="221">
        <f>O281*H281</f>
        <v>0</v>
      </c>
      <c r="Q281" s="221">
        <v>0.0061000000000000004</v>
      </c>
      <c r="R281" s="221">
        <f>Q281*H281</f>
        <v>0.0061000000000000004</v>
      </c>
      <c r="S281" s="221">
        <v>0</v>
      </c>
      <c r="T281" s="22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3" t="s">
        <v>147</v>
      </c>
      <c r="AT281" s="223" t="s">
        <v>305</v>
      </c>
      <c r="AU281" s="223" t="s">
        <v>83</v>
      </c>
      <c r="AY281" s="17" t="s">
        <v>118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81</v>
      </c>
      <c r="BK281" s="224">
        <f>ROUND(I281*H281,2)</f>
        <v>0</v>
      </c>
      <c r="BL281" s="17" t="s">
        <v>117</v>
      </c>
      <c r="BM281" s="223" t="s">
        <v>528</v>
      </c>
    </row>
    <row r="282" s="2" customFormat="1" ht="24.15" customHeight="1">
      <c r="A282" s="38"/>
      <c r="B282" s="39"/>
      <c r="C282" s="211" t="s">
        <v>529</v>
      </c>
      <c r="D282" s="211" t="s">
        <v>119</v>
      </c>
      <c r="E282" s="212" t="s">
        <v>530</v>
      </c>
      <c r="F282" s="213" t="s">
        <v>531</v>
      </c>
      <c r="G282" s="214" t="s">
        <v>196</v>
      </c>
      <c r="H282" s="215">
        <v>36.655999999999999</v>
      </c>
      <c r="I282" s="216"/>
      <c r="J282" s="217">
        <f>ROUND(I282*H282,2)</f>
        <v>0</v>
      </c>
      <c r="K282" s="218"/>
      <c r="L282" s="44"/>
      <c r="M282" s="219" t="s">
        <v>1</v>
      </c>
      <c r="N282" s="220" t="s">
        <v>38</v>
      </c>
      <c r="O282" s="91"/>
      <c r="P282" s="221">
        <f>O282*H282</f>
        <v>0</v>
      </c>
      <c r="Q282" s="221">
        <v>0.00034000000000000002</v>
      </c>
      <c r="R282" s="221">
        <f>Q282*H282</f>
        <v>0.01246304</v>
      </c>
      <c r="S282" s="221">
        <v>0</v>
      </c>
      <c r="T282" s="22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3" t="s">
        <v>117</v>
      </c>
      <c r="AT282" s="223" t="s">
        <v>119</v>
      </c>
      <c r="AU282" s="223" t="s">
        <v>83</v>
      </c>
      <c r="AY282" s="17" t="s">
        <v>118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7" t="s">
        <v>81</v>
      </c>
      <c r="BK282" s="224">
        <f>ROUND(I282*H282,2)</f>
        <v>0</v>
      </c>
      <c r="BL282" s="17" t="s">
        <v>117</v>
      </c>
      <c r="BM282" s="223" t="s">
        <v>532</v>
      </c>
    </row>
    <row r="283" s="13" customFormat="1">
      <c r="A283" s="13"/>
      <c r="B283" s="238"/>
      <c r="C283" s="239"/>
      <c r="D283" s="240" t="s">
        <v>173</v>
      </c>
      <c r="E283" s="241" t="s">
        <v>1</v>
      </c>
      <c r="F283" s="242" t="s">
        <v>533</v>
      </c>
      <c r="G283" s="239"/>
      <c r="H283" s="243">
        <v>17.231000000000002</v>
      </c>
      <c r="I283" s="244"/>
      <c r="J283" s="239"/>
      <c r="K283" s="239"/>
      <c r="L283" s="245"/>
      <c r="M283" s="246"/>
      <c r="N283" s="247"/>
      <c r="O283" s="247"/>
      <c r="P283" s="247"/>
      <c r="Q283" s="247"/>
      <c r="R283" s="247"/>
      <c r="S283" s="247"/>
      <c r="T283" s="24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9" t="s">
        <v>173</v>
      </c>
      <c r="AU283" s="249" t="s">
        <v>83</v>
      </c>
      <c r="AV283" s="13" t="s">
        <v>83</v>
      </c>
      <c r="AW283" s="13" t="s">
        <v>30</v>
      </c>
      <c r="AX283" s="13" t="s">
        <v>73</v>
      </c>
      <c r="AY283" s="249" t="s">
        <v>118</v>
      </c>
    </row>
    <row r="284" s="13" customFormat="1">
      <c r="A284" s="13"/>
      <c r="B284" s="238"/>
      <c r="C284" s="239"/>
      <c r="D284" s="240" t="s">
        <v>173</v>
      </c>
      <c r="E284" s="241" t="s">
        <v>1</v>
      </c>
      <c r="F284" s="242" t="s">
        <v>534</v>
      </c>
      <c r="G284" s="239"/>
      <c r="H284" s="243">
        <v>19.425000000000001</v>
      </c>
      <c r="I284" s="244"/>
      <c r="J284" s="239"/>
      <c r="K284" s="239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173</v>
      </c>
      <c r="AU284" s="249" t="s">
        <v>83</v>
      </c>
      <c r="AV284" s="13" t="s">
        <v>83</v>
      </c>
      <c r="AW284" s="13" t="s">
        <v>30</v>
      </c>
      <c r="AX284" s="13" t="s">
        <v>73</v>
      </c>
      <c r="AY284" s="249" t="s">
        <v>118</v>
      </c>
    </row>
    <row r="285" s="14" customFormat="1">
      <c r="A285" s="14"/>
      <c r="B285" s="250"/>
      <c r="C285" s="251"/>
      <c r="D285" s="240" t="s">
        <v>173</v>
      </c>
      <c r="E285" s="252" t="s">
        <v>1</v>
      </c>
      <c r="F285" s="253" t="s">
        <v>179</v>
      </c>
      <c r="G285" s="251"/>
      <c r="H285" s="254">
        <v>36.655999999999999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0" t="s">
        <v>173</v>
      </c>
      <c r="AU285" s="260" t="s">
        <v>83</v>
      </c>
      <c r="AV285" s="14" t="s">
        <v>117</v>
      </c>
      <c r="AW285" s="14" t="s">
        <v>4</v>
      </c>
      <c r="AX285" s="14" t="s">
        <v>81</v>
      </c>
      <c r="AY285" s="260" t="s">
        <v>118</v>
      </c>
    </row>
    <row r="286" s="2" customFormat="1" ht="16.5" customHeight="1">
      <c r="A286" s="38"/>
      <c r="B286" s="39"/>
      <c r="C286" s="211" t="s">
        <v>535</v>
      </c>
      <c r="D286" s="211" t="s">
        <v>119</v>
      </c>
      <c r="E286" s="212" t="s">
        <v>536</v>
      </c>
      <c r="F286" s="213" t="s">
        <v>537</v>
      </c>
      <c r="G286" s="214" t="s">
        <v>196</v>
      </c>
      <c r="H286" s="215">
        <v>31.5</v>
      </c>
      <c r="I286" s="216"/>
      <c r="J286" s="217">
        <f>ROUND(I286*H286,2)</f>
        <v>0</v>
      </c>
      <c r="K286" s="218"/>
      <c r="L286" s="44"/>
      <c r="M286" s="219" t="s">
        <v>1</v>
      </c>
      <c r="N286" s="220" t="s">
        <v>38</v>
      </c>
      <c r="O286" s="91"/>
      <c r="P286" s="221">
        <f>O286*H286</f>
        <v>0</v>
      </c>
      <c r="Q286" s="221">
        <v>0</v>
      </c>
      <c r="R286" s="221">
        <f>Q286*H286</f>
        <v>0</v>
      </c>
      <c r="S286" s="221">
        <v>0</v>
      </c>
      <c r="T286" s="22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3" t="s">
        <v>117</v>
      </c>
      <c r="AT286" s="223" t="s">
        <v>119</v>
      </c>
      <c r="AU286" s="223" t="s">
        <v>83</v>
      </c>
      <c r="AY286" s="17" t="s">
        <v>118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7" t="s">
        <v>81</v>
      </c>
      <c r="BK286" s="224">
        <f>ROUND(I286*H286,2)</f>
        <v>0</v>
      </c>
      <c r="BL286" s="17" t="s">
        <v>117</v>
      </c>
      <c r="BM286" s="223" t="s">
        <v>538</v>
      </c>
    </row>
    <row r="287" s="13" customFormat="1">
      <c r="A287" s="13"/>
      <c r="B287" s="238"/>
      <c r="C287" s="239"/>
      <c r="D287" s="240" t="s">
        <v>173</v>
      </c>
      <c r="E287" s="241" t="s">
        <v>1</v>
      </c>
      <c r="F287" s="242" t="s">
        <v>501</v>
      </c>
      <c r="G287" s="239"/>
      <c r="H287" s="243">
        <v>31.5</v>
      </c>
      <c r="I287" s="244"/>
      <c r="J287" s="239"/>
      <c r="K287" s="239"/>
      <c r="L287" s="245"/>
      <c r="M287" s="246"/>
      <c r="N287" s="247"/>
      <c r="O287" s="247"/>
      <c r="P287" s="247"/>
      <c r="Q287" s="247"/>
      <c r="R287" s="247"/>
      <c r="S287" s="247"/>
      <c r="T287" s="24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9" t="s">
        <v>173</v>
      </c>
      <c r="AU287" s="249" t="s">
        <v>83</v>
      </c>
      <c r="AV287" s="13" t="s">
        <v>83</v>
      </c>
      <c r="AW287" s="13" t="s">
        <v>30</v>
      </c>
      <c r="AX287" s="13" t="s">
        <v>81</v>
      </c>
      <c r="AY287" s="249" t="s">
        <v>118</v>
      </c>
    </row>
    <row r="288" s="11" customFormat="1" ht="22.8" customHeight="1">
      <c r="A288" s="11"/>
      <c r="B288" s="197"/>
      <c r="C288" s="198"/>
      <c r="D288" s="199" t="s">
        <v>72</v>
      </c>
      <c r="E288" s="236" t="s">
        <v>539</v>
      </c>
      <c r="F288" s="236" t="s">
        <v>540</v>
      </c>
      <c r="G288" s="198"/>
      <c r="H288" s="198"/>
      <c r="I288" s="201"/>
      <c r="J288" s="237">
        <f>BK288</f>
        <v>0</v>
      </c>
      <c r="K288" s="198"/>
      <c r="L288" s="203"/>
      <c r="M288" s="204"/>
      <c r="N288" s="205"/>
      <c r="O288" s="205"/>
      <c r="P288" s="206">
        <f>P289</f>
        <v>0</v>
      </c>
      <c r="Q288" s="205"/>
      <c r="R288" s="206">
        <f>R289</f>
        <v>0</v>
      </c>
      <c r="S288" s="205"/>
      <c r="T288" s="207">
        <f>T289</f>
        <v>0</v>
      </c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R288" s="208" t="s">
        <v>81</v>
      </c>
      <c r="AT288" s="209" t="s">
        <v>72</v>
      </c>
      <c r="AU288" s="209" t="s">
        <v>81</v>
      </c>
      <c r="AY288" s="208" t="s">
        <v>118</v>
      </c>
      <c r="BK288" s="210">
        <f>BK289</f>
        <v>0</v>
      </c>
    </row>
    <row r="289" s="2" customFormat="1" ht="24.15" customHeight="1">
      <c r="A289" s="38"/>
      <c r="B289" s="39"/>
      <c r="C289" s="211" t="s">
        <v>541</v>
      </c>
      <c r="D289" s="211" t="s">
        <v>119</v>
      </c>
      <c r="E289" s="212" t="s">
        <v>542</v>
      </c>
      <c r="F289" s="213" t="s">
        <v>543</v>
      </c>
      <c r="G289" s="214" t="s">
        <v>203</v>
      </c>
      <c r="H289" s="215">
        <v>926.10500000000002</v>
      </c>
      <c r="I289" s="216"/>
      <c r="J289" s="217">
        <f>ROUND(I289*H289,2)</f>
        <v>0</v>
      </c>
      <c r="K289" s="218"/>
      <c r="L289" s="44"/>
      <c r="M289" s="219" t="s">
        <v>1</v>
      </c>
      <c r="N289" s="220" t="s">
        <v>38</v>
      </c>
      <c r="O289" s="91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3" t="s">
        <v>117</v>
      </c>
      <c r="AT289" s="223" t="s">
        <v>119</v>
      </c>
      <c r="AU289" s="223" t="s">
        <v>83</v>
      </c>
      <c r="AY289" s="17" t="s">
        <v>118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81</v>
      </c>
      <c r="BK289" s="224">
        <f>ROUND(I289*H289,2)</f>
        <v>0</v>
      </c>
      <c r="BL289" s="17" t="s">
        <v>117</v>
      </c>
      <c r="BM289" s="223" t="s">
        <v>544</v>
      </c>
    </row>
    <row r="290" s="11" customFormat="1" ht="25.92" customHeight="1">
      <c r="A290" s="11"/>
      <c r="B290" s="197"/>
      <c r="C290" s="198"/>
      <c r="D290" s="199" t="s">
        <v>72</v>
      </c>
      <c r="E290" s="200" t="s">
        <v>545</v>
      </c>
      <c r="F290" s="200" t="s">
        <v>546</v>
      </c>
      <c r="G290" s="198"/>
      <c r="H290" s="198"/>
      <c r="I290" s="201"/>
      <c r="J290" s="202">
        <f>BK290</f>
        <v>0</v>
      </c>
      <c r="K290" s="198"/>
      <c r="L290" s="203"/>
      <c r="M290" s="204"/>
      <c r="N290" s="205"/>
      <c r="O290" s="205"/>
      <c r="P290" s="206">
        <f>P291</f>
        <v>0</v>
      </c>
      <c r="Q290" s="205"/>
      <c r="R290" s="206">
        <f>R291</f>
        <v>1.0273034999999999</v>
      </c>
      <c r="S290" s="205"/>
      <c r="T290" s="207">
        <f>T291</f>
        <v>0</v>
      </c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R290" s="208" t="s">
        <v>83</v>
      </c>
      <c r="AT290" s="209" t="s">
        <v>72</v>
      </c>
      <c r="AU290" s="209" t="s">
        <v>73</v>
      </c>
      <c r="AY290" s="208" t="s">
        <v>118</v>
      </c>
      <c r="BK290" s="210">
        <f>BK291</f>
        <v>0</v>
      </c>
    </row>
    <row r="291" s="11" customFormat="1" ht="22.8" customHeight="1">
      <c r="A291" s="11"/>
      <c r="B291" s="197"/>
      <c r="C291" s="198"/>
      <c r="D291" s="199" t="s">
        <v>72</v>
      </c>
      <c r="E291" s="236" t="s">
        <v>547</v>
      </c>
      <c r="F291" s="236" t="s">
        <v>548</v>
      </c>
      <c r="G291" s="198"/>
      <c r="H291" s="198"/>
      <c r="I291" s="201"/>
      <c r="J291" s="237">
        <f>BK291</f>
        <v>0</v>
      </c>
      <c r="K291" s="198"/>
      <c r="L291" s="203"/>
      <c r="M291" s="204"/>
      <c r="N291" s="205"/>
      <c r="O291" s="205"/>
      <c r="P291" s="206">
        <f>SUM(P292:P314)</f>
        <v>0</v>
      </c>
      <c r="Q291" s="205"/>
      <c r="R291" s="206">
        <f>SUM(R292:R314)</f>
        <v>1.0273034999999999</v>
      </c>
      <c r="S291" s="205"/>
      <c r="T291" s="207">
        <f>SUM(T292:T314)</f>
        <v>0</v>
      </c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R291" s="208" t="s">
        <v>83</v>
      </c>
      <c r="AT291" s="209" t="s">
        <v>72</v>
      </c>
      <c r="AU291" s="209" t="s">
        <v>81</v>
      </c>
      <c r="AY291" s="208" t="s">
        <v>118</v>
      </c>
      <c r="BK291" s="210">
        <f>SUM(BK292:BK314)</f>
        <v>0</v>
      </c>
    </row>
    <row r="292" s="2" customFormat="1" ht="24.15" customHeight="1">
      <c r="A292" s="38"/>
      <c r="B292" s="39"/>
      <c r="C292" s="211" t="s">
        <v>549</v>
      </c>
      <c r="D292" s="211" t="s">
        <v>119</v>
      </c>
      <c r="E292" s="212" t="s">
        <v>550</v>
      </c>
      <c r="F292" s="213" t="s">
        <v>551</v>
      </c>
      <c r="G292" s="214" t="s">
        <v>171</v>
      </c>
      <c r="H292" s="215">
        <v>34.502000000000002</v>
      </c>
      <c r="I292" s="216"/>
      <c r="J292" s="217">
        <f>ROUND(I292*H292,2)</f>
        <v>0</v>
      </c>
      <c r="K292" s="218"/>
      <c r="L292" s="44"/>
      <c r="M292" s="219" t="s">
        <v>1</v>
      </c>
      <c r="N292" s="220" t="s">
        <v>38</v>
      </c>
      <c r="O292" s="91"/>
      <c r="P292" s="221">
        <f>O292*H292</f>
        <v>0</v>
      </c>
      <c r="Q292" s="221">
        <v>0</v>
      </c>
      <c r="R292" s="221">
        <f>Q292*H292</f>
        <v>0</v>
      </c>
      <c r="S292" s="221">
        <v>0</v>
      </c>
      <c r="T292" s="222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3" t="s">
        <v>117</v>
      </c>
      <c r="AT292" s="223" t="s">
        <v>119</v>
      </c>
      <c r="AU292" s="223" t="s">
        <v>83</v>
      </c>
      <c r="AY292" s="17" t="s">
        <v>118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7" t="s">
        <v>81</v>
      </c>
      <c r="BK292" s="224">
        <f>ROUND(I292*H292,2)</f>
        <v>0</v>
      </c>
      <c r="BL292" s="17" t="s">
        <v>117</v>
      </c>
      <c r="BM292" s="223" t="s">
        <v>552</v>
      </c>
    </row>
    <row r="293" s="13" customFormat="1">
      <c r="A293" s="13"/>
      <c r="B293" s="238"/>
      <c r="C293" s="239"/>
      <c r="D293" s="240" t="s">
        <v>173</v>
      </c>
      <c r="E293" s="241" t="s">
        <v>1</v>
      </c>
      <c r="F293" s="242" t="s">
        <v>553</v>
      </c>
      <c r="G293" s="239"/>
      <c r="H293" s="243">
        <v>17.318000000000001</v>
      </c>
      <c r="I293" s="244"/>
      <c r="J293" s="239"/>
      <c r="K293" s="239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173</v>
      </c>
      <c r="AU293" s="249" t="s">
        <v>83</v>
      </c>
      <c r="AV293" s="13" t="s">
        <v>83</v>
      </c>
      <c r="AW293" s="13" t="s">
        <v>30</v>
      </c>
      <c r="AX293" s="13" t="s">
        <v>73</v>
      </c>
      <c r="AY293" s="249" t="s">
        <v>118</v>
      </c>
    </row>
    <row r="294" s="13" customFormat="1">
      <c r="A294" s="13"/>
      <c r="B294" s="238"/>
      <c r="C294" s="239"/>
      <c r="D294" s="240" t="s">
        <v>173</v>
      </c>
      <c r="E294" s="241" t="s">
        <v>1</v>
      </c>
      <c r="F294" s="242" t="s">
        <v>554</v>
      </c>
      <c r="G294" s="239"/>
      <c r="H294" s="243">
        <v>17.184000000000001</v>
      </c>
      <c r="I294" s="244"/>
      <c r="J294" s="239"/>
      <c r="K294" s="239"/>
      <c r="L294" s="245"/>
      <c r="M294" s="246"/>
      <c r="N294" s="247"/>
      <c r="O294" s="247"/>
      <c r="P294" s="247"/>
      <c r="Q294" s="247"/>
      <c r="R294" s="247"/>
      <c r="S294" s="247"/>
      <c r="T294" s="24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9" t="s">
        <v>173</v>
      </c>
      <c r="AU294" s="249" t="s">
        <v>83</v>
      </c>
      <c r="AV294" s="13" t="s">
        <v>83</v>
      </c>
      <c r="AW294" s="13" t="s">
        <v>30</v>
      </c>
      <c r="AX294" s="13" t="s">
        <v>73</v>
      </c>
      <c r="AY294" s="249" t="s">
        <v>118</v>
      </c>
    </row>
    <row r="295" s="14" customFormat="1">
      <c r="A295" s="14"/>
      <c r="B295" s="250"/>
      <c r="C295" s="251"/>
      <c r="D295" s="240" t="s">
        <v>173</v>
      </c>
      <c r="E295" s="252" t="s">
        <v>1</v>
      </c>
      <c r="F295" s="253" t="s">
        <v>179</v>
      </c>
      <c r="G295" s="251"/>
      <c r="H295" s="254">
        <v>34.502000000000002</v>
      </c>
      <c r="I295" s="255"/>
      <c r="J295" s="251"/>
      <c r="K295" s="251"/>
      <c r="L295" s="256"/>
      <c r="M295" s="257"/>
      <c r="N295" s="258"/>
      <c r="O295" s="258"/>
      <c r="P295" s="258"/>
      <c r="Q295" s="258"/>
      <c r="R295" s="258"/>
      <c r="S295" s="258"/>
      <c r="T295" s="25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0" t="s">
        <v>173</v>
      </c>
      <c r="AU295" s="260" t="s">
        <v>83</v>
      </c>
      <c r="AV295" s="14" t="s">
        <v>117</v>
      </c>
      <c r="AW295" s="14" t="s">
        <v>4</v>
      </c>
      <c r="AX295" s="14" t="s">
        <v>81</v>
      </c>
      <c r="AY295" s="260" t="s">
        <v>118</v>
      </c>
    </row>
    <row r="296" s="2" customFormat="1" ht="24.15" customHeight="1">
      <c r="A296" s="38"/>
      <c r="B296" s="39"/>
      <c r="C296" s="271" t="s">
        <v>555</v>
      </c>
      <c r="D296" s="271" t="s">
        <v>305</v>
      </c>
      <c r="E296" s="272" t="s">
        <v>556</v>
      </c>
      <c r="F296" s="273" t="s">
        <v>557</v>
      </c>
      <c r="G296" s="274" t="s">
        <v>171</v>
      </c>
      <c r="H296" s="275">
        <v>39.526000000000003</v>
      </c>
      <c r="I296" s="276"/>
      <c r="J296" s="277">
        <f>ROUND(I296*H296,2)</f>
        <v>0</v>
      </c>
      <c r="K296" s="278"/>
      <c r="L296" s="279"/>
      <c r="M296" s="280" t="s">
        <v>1</v>
      </c>
      <c r="N296" s="281" t="s">
        <v>38</v>
      </c>
      <c r="O296" s="91"/>
      <c r="P296" s="221">
        <f>O296*H296</f>
        <v>0</v>
      </c>
      <c r="Q296" s="221">
        <v>0.00029999999999999997</v>
      </c>
      <c r="R296" s="221">
        <f>Q296*H296</f>
        <v>0.0118578</v>
      </c>
      <c r="S296" s="221">
        <v>0</v>
      </c>
      <c r="T296" s="22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3" t="s">
        <v>147</v>
      </c>
      <c r="AT296" s="223" t="s">
        <v>305</v>
      </c>
      <c r="AU296" s="223" t="s">
        <v>83</v>
      </c>
      <c r="AY296" s="17" t="s">
        <v>118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117</v>
      </c>
      <c r="BM296" s="223" t="s">
        <v>558</v>
      </c>
    </row>
    <row r="297" s="13" customFormat="1">
      <c r="A297" s="13"/>
      <c r="B297" s="238"/>
      <c r="C297" s="239"/>
      <c r="D297" s="240" t="s">
        <v>173</v>
      </c>
      <c r="E297" s="241" t="s">
        <v>1</v>
      </c>
      <c r="F297" s="242" t="s">
        <v>559</v>
      </c>
      <c r="G297" s="239"/>
      <c r="H297" s="243">
        <v>39.526000000000003</v>
      </c>
      <c r="I297" s="244"/>
      <c r="J297" s="239"/>
      <c r="K297" s="239"/>
      <c r="L297" s="245"/>
      <c r="M297" s="246"/>
      <c r="N297" s="247"/>
      <c r="O297" s="247"/>
      <c r="P297" s="247"/>
      <c r="Q297" s="247"/>
      <c r="R297" s="247"/>
      <c r="S297" s="247"/>
      <c r="T297" s="24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9" t="s">
        <v>173</v>
      </c>
      <c r="AU297" s="249" t="s">
        <v>83</v>
      </c>
      <c r="AV297" s="13" t="s">
        <v>83</v>
      </c>
      <c r="AW297" s="13" t="s">
        <v>30</v>
      </c>
      <c r="AX297" s="13" t="s">
        <v>81</v>
      </c>
      <c r="AY297" s="249" t="s">
        <v>118</v>
      </c>
    </row>
    <row r="298" s="2" customFormat="1" ht="24.15" customHeight="1">
      <c r="A298" s="38"/>
      <c r="B298" s="39"/>
      <c r="C298" s="211" t="s">
        <v>560</v>
      </c>
      <c r="D298" s="211" t="s">
        <v>119</v>
      </c>
      <c r="E298" s="212" t="s">
        <v>561</v>
      </c>
      <c r="F298" s="213" t="s">
        <v>562</v>
      </c>
      <c r="G298" s="214" t="s">
        <v>171</v>
      </c>
      <c r="H298" s="215">
        <v>43.634999999999998</v>
      </c>
      <c r="I298" s="216"/>
      <c r="J298" s="217">
        <f>ROUND(I298*H298,2)</f>
        <v>0</v>
      </c>
      <c r="K298" s="218"/>
      <c r="L298" s="44"/>
      <c r="M298" s="219" t="s">
        <v>1</v>
      </c>
      <c r="N298" s="220" t="s">
        <v>38</v>
      </c>
      <c r="O298" s="91"/>
      <c r="P298" s="221">
        <f>O298*H298</f>
        <v>0</v>
      </c>
      <c r="Q298" s="221">
        <v>0.00040000000000000002</v>
      </c>
      <c r="R298" s="221">
        <f>Q298*H298</f>
        <v>0.017454000000000001</v>
      </c>
      <c r="S298" s="221">
        <v>0</v>
      </c>
      <c r="T298" s="22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3" t="s">
        <v>298</v>
      </c>
      <c r="AT298" s="223" t="s">
        <v>119</v>
      </c>
      <c r="AU298" s="223" t="s">
        <v>83</v>
      </c>
      <c r="AY298" s="17" t="s">
        <v>118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7" t="s">
        <v>81</v>
      </c>
      <c r="BK298" s="224">
        <f>ROUND(I298*H298,2)</f>
        <v>0</v>
      </c>
      <c r="BL298" s="17" t="s">
        <v>298</v>
      </c>
      <c r="BM298" s="223" t="s">
        <v>563</v>
      </c>
    </row>
    <row r="299" s="13" customFormat="1">
      <c r="A299" s="13"/>
      <c r="B299" s="238"/>
      <c r="C299" s="239"/>
      <c r="D299" s="240" t="s">
        <v>173</v>
      </c>
      <c r="E299" s="241" t="s">
        <v>1</v>
      </c>
      <c r="F299" s="242" t="s">
        <v>564</v>
      </c>
      <c r="G299" s="239"/>
      <c r="H299" s="243">
        <v>27.881</v>
      </c>
      <c r="I299" s="244"/>
      <c r="J299" s="239"/>
      <c r="K299" s="239"/>
      <c r="L299" s="245"/>
      <c r="M299" s="246"/>
      <c r="N299" s="247"/>
      <c r="O299" s="247"/>
      <c r="P299" s="247"/>
      <c r="Q299" s="247"/>
      <c r="R299" s="247"/>
      <c r="S299" s="247"/>
      <c r="T299" s="24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9" t="s">
        <v>173</v>
      </c>
      <c r="AU299" s="249" t="s">
        <v>83</v>
      </c>
      <c r="AV299" s="13" t="s">
        <v>83</v>
      </c>
      <c r="AW299" s="13" t="s">
        <v>30</v>
      </c>
      <c r="AX299" s="13" t="s">
        <v>73</v>
      </c>
      <c r="AY299" s="249" t="s">
        <v>118</v>
      </c>
    </row>
    <row r="300" s="13" customFormat="1">
      <c r="A300" s="13"/>
      <c r="B300" s="238"/>
      <c r="C300" s="239"/>
      <c r="D300" s="240" t="s">
        <v>173</v>
      </c>
      <c r="E300" s="241" t="s">
        <v>1</v>
      </c>
      <c r="F300" s="242" t="s">
        <v>565</v>
      </c>
      <c r="G300" s="239"/>
      <c r="H300" s="243">
        <v>15.754</v>
      </c>
      <c r="I300" s="244"/>
      <c r="J300" s="239"/>
      <c r="K300" s="239"/>
      <c r="L300" s="245"/>
      <c r="M300" s="246"/>
      <c r="N300" s="247"/>
      <c r="O300" s="247"/>
      <c r="P300" s="247"/>
      <c r="Q300" s="247"/>
      <c r="R300" s="247"/>
      <c r="S300" s="247"/>
      <c r="T300" s="24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9" t="s">
        <v>173</v>
      </c>
      <c r="AU300" s="249" t="s">
        <v>83</v>
      </c>
      <c r="AV300" s="13" t="s">
        <v>83</v>
      </c>
      <c r="AW300" s="13" t="s">
        <v>30</v>
      </c>
      <c r="AX300" s="13" t="s">
        <v>73</v>
      </c>
      <c r="AY300" s="249" t="s">
        <v>118</v>
      </c>
    </row>
    <row r="301" s="14" customFormat="1">
      <c r="A301" s="14"/>
      <c r="B301" s="250"/>
      <c r="C301" s="251"/>
      <c r="D301" s="240" t="s">
        <v>173</v>
      </c>
      <c r="E301" s="252" t="s">
        <v>1</v>
      </c>
      <c r="F301" s="253" t="s">
        <v>179</v>
      </c>
      <c r="G301" s="251"/>
      <c r="H301" s="254">
        <v>43.634999999999998</v>
      </c>
      <c r="I301" s="255"/>
      <c r="J301" s="251"/>
      <c r="K301" s="251"/>
      <c r="L301" s="256"/>
      <c r="M301" s="257"/>
      <c r="N301" s="258"/>
      <c r="O301" s="258"/>
      <c r="P301" s="258"/>
      <c r="Q301" s="258"/>
      <c r="R301" s="258"/>
      <c r="S301" s="258"/>
      <c r="T301" s="25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0" t="s">
        <v>173</v>
      </c>
      <c r="AU301" s="260" t="s">
        <v>83</v>
      </c>
      <c r="AV301" s="14" t="s">
        <v>117</v>
      </c>
      <c r="AW301" s="14" t="s">
        <v>4</v>
      </c>
      <c r="AX301" s="14" t="s">
        <v>81</v>
      </c>
      <c r="AY301" s="260" t="s">
        <v>118</v>
      </c>
    </row>
    <row r="302" s="2" customFormat="1" ht="16.5" customHeight="1">
      <c r="A302" s="38"/>
      <c r="B302" s="39"/>
      <c r="C302" s="271" t="s">
        <v>566</v>
      </c>
      <c r="D302" s="271" t="s">
        <v>305</v>
      </c>
      <c r="E302" s="272" t="s">
        <v>567</v>
      </c>
      <c r="F302" s="273" t="s">
        <v>568</v>
      </c>
      <c r="G302" s="274" t="s">
        <v>171</v>
      </c>
      <c r="H302" s="275">
        <v>50.856999999999999</v>
      </c>
      <c r="I302" s="276"/>
      <c r="J302" s="277">
        <f>ROUND(I302*H302,2)</f>
        <v>0</v>
      </c>
      <c r="K302" s="278"/>
      <c r="L302" s="279"/>
      <c r="M302" s="280" t="s">
        <v>1</v>
      </c>
      <c r="N302" s="281" t="s">
        <v>38</v>
      </c>
      <c r="O302" s="91"/>
      <c r="P302" s="221">
        <f>O302*H302</f>
        <v>0</v>
      </c>
      <c r="Q302" s="221">
        <v>0.0047999999999999996</v>
      </c>
      <c r="R302" s="221">
        <f>Q302*H302</f>
        <v>0.24411359999999999</v>
      </c>
      <c r="S302" s="221">
        <v>0</v>
      </c>
      <c r="T302" s="22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3" t="s">
        <v>385</v>
      </c>
      <c r="AT302" s="223" t="s">
        <v>305</v>
      </c>
      <c r="AU302" s="223" t="s">
        <v>83</v>
      </c>
      <c r="AY302" s="17" t="s">
        <v>118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7" t="s">
        <v>81</v>
      </c>
      <c r="BK302" s="224">
        <f>ROUND(I302*H302,2)</f>
        <v>0</v>
      </c>
      <c r="BL302" s="17" t="s">
        <v>298</v>
      </c>
      <c r="BM302" s="223" t="s">
        <v>569</v>
      </c>
    </row>
    <row r="303" s="13" customFormat="1">
      <c r="A303" s="13"/>
      <c r="B303" s="238"/>
      <c r="C303" s="239"/>
      <c r="D303" s="240" t="s">
        <v>173</v>
      </c>
      <c r="E303" s="241" t="s">
        <v>1</v>
      </c>
      <c r="F303" s="242" t="s">
        <v>570</v>
      </c>
      <c r="G303" s="239"/>
      <c r="H303" s="243">
        <v>50.856999999999999</v>
      </c>
      <c r="I303" s="244"/>
      <c r="J303" s="239"/>
      <c r="K303" s="239"/>
      <c r="L303" s="245"/>
      <c r="M303" s="246"/>
      <c r="N303" s="247"/>
      <c r="O303" s="247"/>
      <c r="P303" s="247"/>
      <c r="Q303" s="247"/>
      <c r="R303" s="247"/>
      <c r="S303" s="247"/>
      <c r="T303" s="24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9" t="s">
        <v>173</v>
      </c>
      <c r="AU303" s="249" t="s">
        <v>83</v>
      </c>
      <c r="AV303" s="13" t="s">
        <v>83</v>
      </c>
      <c r="AW303" s="13" t="s">
        <v>30</v>
      </c>
      <c r="AX303" s="13" t="s">
        <v>81</v>
      </c>
      <c r="AY303" s="249" t="s">
        <v>118</v>
      </c>
    </row>
    <row r="304" s="2" customFormat="1" ht="24.15" customHeight="1">
      <c r="A304" s="38"/>
      <c r="B304" s="39"/>
      <c r="C304" s="211" t="s">
        <v>571</v>
      </c>
      <c r="D304" s="211" t="s">
        <v>119</v>
      </c>
      <c r="E304" s="212" t="s">
        <v>572</v>
      </c>
      <c r="F304" s="213" t="s">
        <v>573</v>
      </c>
      <c r="G304" s="214" t="s">
        <v>171</v>
      </c>
      <c r="H304" s="215">
        <v>21.050000000000001</v>
      </c>
      <c r="I304" s="216"/>
      <c r="J304" s="217">
        <f>ROUND(I304*H304,2)</f>
        <v>0</v>
      </c>
      <c r="K304" s="218"/>
      <c r="L304" s="44"/>
      <c r="M304" s="219" t="s">
        <v>1</v>
      </c>
      <c r="N304" s="220" t="s">
        <v>38</v>
      </c>
      <c r="O304" s="91"/>
      <c r="P304" s="221">
        <f>O304*H304</f>
        <v>0</v>
      </c>
      <c r="Q304" s="221">
        <v>0.00040000000000000002</v>
      </c>
      <c r="R304" s="221">
        <f>Q304*H304</f>
        <v>0.0084200000000000004</v>
      </c>
      <c r="S304" s="221">
        <v>0</v>
      </c>
      <c r="T304" s="22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3" t="s">
        <v>298</v>
      </c>
      <c r="AT304" s="223" t="s">
        <v>119</v>
      </c>
      <c r="AU304" s="223" t="s">
        <v>83</v>
      </c>
      <c r="AY304" s="17" t="s">
        <v>118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298</v>
      </c>
      <c r="BM304" s="223" t="s">
        <v>574</v>
      </c>
    </row>
    <row r="305" s="13" customFormat="1">
      <c r="A305" s="13"/>
      <c r="B305" s="238"/>
      <c r="C305" s="239"/>
      <c r="D305" s="240" t="s">
        <v>173</v>
      </c>
      <c r="E305" s="241" t="s">
        <v>1</v>
      </c>
      <c r="F305" s="242" t="s">
        <v>575</v>
      </c>
      <c r="G305" s="239"/>
      <c r="H305" s="243">
        <v>10.568</v>
      </c>
      <c r="I305" s="244"/>
      <c r="J305" s="239"/>
      <c r="K305" s="239"/>
      <c r="L305" s="245"/>
      <c r="M305" s="246"/>
      <c r="N305" s="247"/>
      <c r="O305" s="247"/>
      <c r="P305" s="247"/>
      <c r="Q305" s="247"/>
      <c r="R305" s="247"/>
      <c r="S305" s="247"/>
      <c r="T305" s="24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9" t="s">
        <v>173</v>
      </c>
      <c r="AU305" s="249" t="s">
        <v>83</v>
      </c>
      <c r="AV305" s="13" t="s">
        <v>83</v>
      </c>
      <c r="AW305" s="13" t="s">
        <v>30</v>
      </c>
      <c r="AX305" s="13" t="s">
        <v>73</v>
      </c>
      <c r="AY305" s="249" t="s">
        <v>118</v>
      </c>
    </row>
    <row r="306" s="13" customFormat="1">
      <c r="A306" s="13"/>
      <c r="B306" s="238"/>
      <c r="C306" s="239"/>
      <c r="D306" s="240" t="s">
        <v>173</v>
      </c>
      <c r="E306" s="241" t="s">
        <v>1</v>
      </c>
      <c r="F306" s="242" t="s">
        <v>576</v>
      </c>
      <c r="G306" s="239"/>
      <c r="H306" s="243">
        <v>10.481999999999999</v>
      </c>
      <c r="I306" s="244"/>
      <c r="J306" s="239"/>
      <c r="K306" s="239"/>
      <c r="L306" s="245"/>
      <c r="M306" s="246"/>
      <c r="N306" s="247"/>
      <c r="O306" s="247"/>
      <c r="P306" s="247"/>
      <c r="Q306" s="247"/>
      <c r="R306" s="247"/>
      <c r="S306" s="247"/>
      <c r="T306" s="24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9" t="s">
        <v>173</v>
      </c>
      <c r="AU306" s="249" t="s">
        <v>83</v>
      </c>
      <c r="AV306" s="13" t="s">
        <v>83</v>
      </c>
      <c r="AW306" s="13" t="s">
        <v>30</v>
      </c>
      <c r="AX306" s="13" t="s">
        <v>73</v>
      </c>
      <c r="AY306" s="249" t="s">
        <v>118</v>
      </c>
    </row>
    <row r="307" s="14" customFormat="1">
      <c r="A307" s="14"/>
      <c r="B307" s="250"/>
      <c r="C307" s="251"/>
      <c r="D307" s="240" t="s">
        <v>173</v>
      </c>
      <c r="E307" s="252" t="s">
        <v>1</v>
      </c>
      <c r="F307" s="253" t="s">
        <v>179</v>
      </c>
      <c r="G307" s="251"/>
      <c r="H307" s="254">
        <v>21.050000000000001</v>
      </c>
      <c r="I307" s="255"/>
      <c r="J307" s="251"/>
      <c r="K307" s="251"/>
      <c r="L307" s="256"/>
      <c r="M307" s="257"/>
      <c r="N307" s="258"/>
      <c r="O307" s="258"/>
      <c r="P307" s="258"/>
      <c r="Q307" s="258"/>
      <c r="R307" s="258"/>
      <c r="S307" s="258"/>
      <c r="T307" s="25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0" t="s">
        <v>173</v>
      </c>
      <c r="AU307" s="260" t="s">
        <v>83</v>
      </c>
      <c r="AV307" s="14" t="s">
        <v>117</v>
      </c>
      <c r="AW307" s="14" t="s">
        <v>4</v>
      </c>
      <c r="AX307" s="14" t="s">
        <v>81</v>
      </c>
      <c r="AY307" s="260" t="s">
        <v>118</v>
      </c>
    </row>
    <row r="308" s="2" customFormat="1" ht="16.5" customHeight="1">
      <c r="A308" s="38"/>
      <c r="B308" s="39"/>
      <c r="C308" s="271" t="s">
        <v>577</v>
      </c>
      <c r="D308" s="271" t="s">
        <v>305</v>
      </c>
      <c r="E308" s="272" t="s">
        <v>567</v>
      </c>
      <c r="F308" s="273" t="s">
        <v>568</v>
      </c>
      <c r="G308" s="274" t="s">
        <v>171</v>
      </c>
      <c r="H308" s="275">
        <v>25.702000000000002</v>
      </c>
      <c r="I308" s="276"/>
      <c r="J308" s="277">
        <f>ROUND(I308*H308,2)</f>
        <v>0</v>
      </c>
      <c r="K308" s="278"/>
      <c r="L308" s="279"/>
      <c r="M308" s="280" t="s">
        <v>1</v>
      </c>
      <c r="N308" s="281" t="s">
        <v>38</v>
      </c>
      <c r="O308" s="91"/>
      <c r="P308" s="221">
        <f>O308*H308</f>
        <v>0</v>
      </c>
      <c r="Q308" s="221">
        <v>0.0047999999999999996</v>
      </c>
      <c r="R308" s="221">
        <f>Q308*H308</f>
        <v>0.1233696</v>
      </c>
      <c r="S308" s="221">
        <v>0</v>
      </c>
      <c r="T308" s="22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3" t="s">
        <v>385</v>
      </c>
      <c r="AT308" s="223" t="s">
        <v>305</v>
      </c>
      <c r="AU308" s="223" t="s">
        <v>83</v>
      </c>
      <c r="AY308" s="17" t="s">
        <v>118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81</v>
      </c>
      <c r="BK308" s="224">
        <f>ROUND(I308*H308,2)</f>
        <v>0</v>
      </c>
      <c r="BL308" s="17" t="s">
        <v>298</v>
      </c>
      <c r="BM308" s="223" t="s">
        <v>578</v>
      </c>
    </row>
    <row r="309" s="13" customFormat="1">
      <c r="A309" s="13"/>
      <c r="B309" s="238"/>
      <c r="C309" s="239"/>
      <c r="D309" s="240" t="s">
        <v>173</v>
      </c>
      <c r="E309" s="241" t="s">
        <v>1</v>
      </c>
      <c r="F309" s="242" t="s">
        <v>579</v>
      </c>
      <c r="G309" s="239"/>
      <c r="H309" s="243">
        <v>25.702000000000002</v>
      </c>
      <c r="I309" s="244"/>
      <c r="J309" s="239"/>
      <c r="K309" s="239"/>
      <c r="L309" s="245"/>
      <c r="M309" s="246"/>
      <c r="N309" s="247"/>
      <c r="O309" s="247"/>
      <c r="P309" s="247"/>
      <c r="Q309" s="247"/>
      <c r="R309" s="247"/>
      <c r="S309" s="247"/>
      <c r="T309" s="24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9" t="s">
        <v>173</v>
      </c>
      <c r="AU309" s="249" t="s">
        <v>83</v>
      </c>
      <c r="AV309" s="13" t="s">
        <v>83</v>
      </c>
      <c r="AW309" s="13" t="s">
        <v>30</v>
      </c>
      <c r="AX309" s="13" t="s">
        <v>81</v>
      </c>
      <c r="AY309" s="249" t="s">
        <v>118</v>
      </c>
    </row>
    <row r="310" s="2" customFormat="1" ht="21.75" customHeight="1">
      <c r="A310" s="38"/>
      <c r="B310" s="39"/>
      <c r="C310" s="211" t="s">
        <v>580</v>
      </c>
      <c r="D310" s="211" t="s">
        <v>119</v>
      </c>
      <c r="E310" s="212" t="s">
        <v>581</v>
      </c>
      <c r="F310" s="213" t="s">
        <v>582</v>
      </c>
      <c r="G310" s="214" t="s">
        <v>171</v>
      </c>
      <c r="H310" s="215">
        <v>93.215000000000003</v>
      </c>
      <c r="I310" s="216"/>
      <c r="J310" s="217">
        <f>ROUND(I310*H310,2)</f>
        <v>0</v>
      </c>
      <c r="K310" s="218"/>
      <c r="L310" s="44"/>
      <c r="M310" s="219" t="s">
        <v>1</v>
      </c>
      <c r="N310" s="220" t="s">
        <v>38</v>
      </c>
      <c r="O310" s="91"/>
      <c r="P310" s="221">
        <f>O310*H310</f>
        <v>0</v>
      </c>
      <c r="Q310" s="221">
        <v>0.00038000000000000002</v>
      </c>
      <c r="R310" s="221">
        <f>Q310*H310</f>
        <v>0.0354217</v>
      </c>
      <c r="S310" s="221">
        <v>0</v>
      </c>
      <c r="T310" s="22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3" t="s">
        <v>298</v>
      </c>
      <c r="AT310" s="223" t="s">
        <v>119</v>
      </c>
      <c r="AU310" s="223" t="s">
        <v>83</v>
      </c>
      <c r="AY310" s="17" t="s">
        <v>118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7" t="s">
        <v>81</v>
      </c>
      <c r="BK310" s="224">
        <f>ROUND(I310*H310,2)</f>
        <v>0</v>
      </c>
      <c r="BL310" s="17" t="s">
        <v>298</v>
      </c>
      <c r="BM310" s="223" t="s">
        <v>583</v>
      </c>
    </row>
    <row r="311" s="13" customFormat="1">
      <c r="A311" s="13"/>
      <c r="B311" s="238"/>
      <c r="C311" s="239"/>
      <c r="D311" s="240" t="s">
        <v>173</v>
      </c>
      <c r="E311" s="241" t="s">
        <v>1</v>
      </c>
      <c r="F311" s="242" t="s">
        <v>584</v>
      </c>
      <c r="G311" s="239"/>
      <c r="H311" s="243">
        <v>93.215000000000003</v>
      </c>
      <c r="I311" s="244"/>
      <c r="J311" s="239"/>
      <c r="K311" s="239"/>
      <c r="L311" s="245"/>
      <c r="M311" s="246"/>
      <c r="N311" s="247"/>
      <c r="O311" s="247"/>
      <c r="P311" s="247"/>
      <c r="Q311" s="247"/>
      <c r="R311" s="247"/>
      <c r="S311" s="247"/>
      <c r="T311" s="24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9" t="s">
        <v>173</v>
      </c>
      <c r="AU311" s="249" t="s">
        <v>83</v>
      </c>
      <c r="AV311" s="13" t="s">
        <v>83</v>
      </c>
      <c r="AW311" s="13" t="s">
        <v>30</v>
      </c>
      <c r="AX311" s="13" t="s">
        <v>81</v>
      </c>
      <c r="AY311" s="249" t="s">
        <v>118</v>
      </c>
    </row>
    <row r="312" s="2" customFormat="1" ht="16.5" customHeight="1">
      <c r="A312" s="38"/>
      <c r="B312" s="39"/>
      <c r="C312" s="271" t="s">
        <v>585</v>
      </c>
      <c r="D312" s="271" t="s">
        <v>305</v>
      </c>
      <c r="E312" s="272" t="s">
        <v>586</v>
      </c>
      <c r="F312" s="273" t="s">
        <v>587</v>
      </c>
      <c r="G312" s="274" t="s">
        <v>171</v>
      </c>
      <c r="H312" s="275">
        <v>108.642</v>
      </c>
      <c r="I312" s="276"/>
      <c r="J312" s="277">
        <f>ROUND(I312*H312,2)</f>
        <v>0</v>
      </c>
      <c r="K312" s="278"/>
      <c r="L312" s="279"/>
      <c r="M312" s="280" t="s">
        <v>1</v>
      </c>
      <c r="N312" s="281" t="s">
        <v>38</v>
      </c>
      <c r="O312" s="91"/>
      <c r="P312" s="221">
        <f>O312*H312</f>
        <v>0</v>
      </c>
      <c r="Q312" s="221">
        <v>0.0054000000000000003</v>
      </c>
      <c r="R312" s="221">
        <f>Q312*H312</f>
        <v>0.58666680000000004</v>
      </c>
      <c r="S312" s="221">
        <v>0</v>
      </c>
      <c r="T312" s="22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3" t="s">
        <v>385</v>
      </c>
      <c r="AT312" s="223" t="s">
        <v>305</v>
      </c>
      <c r="AU312" s="223" t="s">
        <v>83</v>
      </c>
      <c r="AY312" s="17" t="s">
        <v>118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7" t="s">
        <v>81</v>
      </c>
      <c r="BK312" s="224">
        <f>ROUND(I312*H312,2)</f>
        <v>0</v>
      </c>
      <c r="BL312" s="17" t="s">
        <v>298</v>
      </c>
      <c r="BM312" s="223" t="s">
        <v>588</v>
      </c>
    </row>
    <row r="313" s="13" customFormat="1">
      <c r="A313" s="13"/>
      <c r="B313" s="238"/>
      <c r="C313" s="239"/>
      <c r="D313" s="240" t="s">
        <v>173</v>
      </c>
      <c r="E313" s="241" t="s">
        <v>1</v>
      </c>
      <c r="F313" s="242" t="s">
        <v>589</v>
      </c>
      <c r="G313" s="239"/>
      <c r="H313" s="243">
        <v>108.642</v>
      </c>
      <c r="I313" s="244"/>
      <c r="J313" s="239"/>
      <c r="K313" s="239"/>
      <c r="L313" s="245"/>
      <c r="M313" s="246"/>
      <c r="N313" s="247"/>
      <c r="O313" s="247"/>
      <c r="P313" s="247"/>
      <c r="Q313" s="247"/>
      <c r="R313" s="247"/>
      <c r="S313" s="247"/>
      <c r="T313" s="24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9" t="s">
        <v>173</v>
      </c>
      <c r="AU313" s="249" t="s">
        <v>83</v>
      </c>
      <c r="AV313" s="13" t="s">
        <v>83</v>
      </c>
      <c r="AW313" s="13" t="s">
        <v>30</v>
      </c>
      <c r="AX313" s="13" t="s">
        <v>81</v>
      </c>
      <c r="AY313" s="249" t="s">
        <v>118</v>
      </c>
    </row>
    <row r="314" s="2" customFormat="1" ht="24.15" customHeight="1">
      <c r="A314" s="38"/>
      <c r="B314" s="39"/>
      <c r="C314" s="211" t="s">
        <v>590</v>
      </c>
      <c r="D314" s="211" t="s">
        <v>119</v>
      </c>
      <c r="E314" s="212" t="s">
        <v>591</v>
      </c>
      <c r="F314" s="213" t="s">
        <v>592</v>
      </c>
      <c r="G314" s="214" t="s">
        <v>203</v>
      </c>
      <c r="H314" s="215">
        <v>1.0149999999999999</v>
      </c>
      <c r="I314" s="216"/>
      <c r="J314" s="217">
        <f>ROUND(I314*H314,2)</f>
        <v>0</v>
      </c>
      <c r="K314" s="218"/>
      <c r="L314" s="44"/>
      <c r="M314" s="225" t="s">
        <v>1</v>
      </c>
      <c r="N314" s="226" t="s">
        <v>38</v>
      </c>
      <c r="O314" s="227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3" t="s">
        <v>298</v>
      </c>
      <c r="AT314" s="223" t="s">
        <v>119</v>
      </c>
      <c r="AU314" s="223" t="s">
        <v>83</v>
      </c>
      <c r="AY314" s="17" t="s">
        <v>118</v>
      </c>
      <c r="BE314" s="224">
        <f>IF(N314="základní",J314,0)</f>
        <v>0</v>
      </c>
      <c r="BF314" s="224">
        <f>IF(N314="snížená",J314,0)</f>
        <v>0</v>
      </c>
      <c r="BG314" s="224">
        <f>IF(N314="zákl. přenesená",J314,0)</f>
        <v>0</v>
      </c>
      <c r="BH314" s="224">
        <f>IF(N314="sníž. přenesená",J314,0)</f>
        <v>0</v>
      </c>
      <c r="BI314" s="224">
        <f>IF(N314="nulová",J314,0)</f>
        <v>0</v>
      </c>
      <c r="BJ314" s="17" t="s">
        <v>81</v>
      </c>
      <c r="BK314" s="224">
        <f>ROUND(I314*H314,2)</f>
        <v>0</v>
      </c>
      <c r="BL314" s="17" t="s">
        <v>298</v>
      </c>
      <c r="BM314" s="223" t="s">
        <v>593</v>
      </c>
    </row>
    <row r="315" s="2" customFormat="1" ht="6.96" customHeight="1">
      <c r="A315" s="38"/>
      <c r="B315" s="66"/>
      <c r="C315" s="67"/>
      <c r="D315" s="67"/>
      <c r="E315" s="67"/>
      <c r="F315" s="67"/>
      <c r="G315" s="67"/>
      <c r="H315" s="67"/>
      <c r="I315" s="67"/>
      <c r="J315" s="67"/>
      <c r="K315" s="67"/>
      <c r="L315" s="44"/>
      <c r="M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</row>
  </sheetData>
  <sheetProtection sheet="1" autoFilter="0" formatColumns="0" formatRows="0" objects="1" scenarios="1" spinCount="100000" saltValue="UWCb7u0kOGkr7mIdNwRnByE3DcdaFi5hEyW7vPEOSWJVcri39THY63D8RbwjMWiLeK6KAQ6/r3xxtazK4v4jew==" hashValue="qbbtxHxdzgSBkDmv4g4YMQY93IzWTPA9XpqkmbmxBZV21vqHzXwebmioW83OOoCH4MzWLG2t2ZSNeGI+eOfb7w==" algorithmName="SHA-512" password="CC35"/>
  <autoFilter ref="C126:K31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Svitávka, most na ul. Fr.Řepky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20. 1. 2023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21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21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ROUND((SUM(BE123:BE165)),  2)</f>
        <v>0</v>
      </c>
      <c r="G33" s="38"/>
      <c r="H33" s="38"/>
      <c r="I33" s="155">
        <v>0.20999999999999999</v>
      </c>
      <c r="J33" s="154">
        <f>ROUND(((SUM(BE123:BE165))*I33),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ROUND((SUM(BF123:BF165)),  2)</f>
        <v>0</v>
      </c>
      <c r="G34" s="38"/>
      <c r="H34" s="38"/>
      <c r="I34" s="155">
        <v>0.14999999999999999</v>
      </c>
      <c r="J34" s="154">
        <f>ROUND(((SUM(BF123:BF165))*I34),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ROUND((SUM(BG123:BG165)),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ROUND((SUM(BH123:BH165)),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ROUND((SUM(BI123:BI165)),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Svitávka, most na ul. Fr.Řepky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202 - Dočasné přemostění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20. 1. 2023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162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30"/>
      <c r="C98" s="231"/>
      <c r="D98" s="232" t="s">
        <v>163</v>
      </c>
      <c r="E98" s="233"/>
      <c r="F98" s="233"/>
      <c r="G98" s="233"/>
      <c r="H98" s="233"/>
      <c r="I98" s="233"/>
      <c r="J98" s="234">
        <f>J125</f>
        <v>0</v>
      </c>
      <c r="K98" s="231"/>
      <c r="L98" s="23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30"/>
      <c r="C99" s="231"/>
      <c r="D99" s="232" t="s">
        <v>224</v>
      </c>
      <c r="E99" s="233"/>
      <c r="F99" s="233"/>
      <c r="G99" s="233"/>
      <c r="H99" s="233"/>
      <c r="I99" s="233"/>
      <c r="J99" s="234">
        <f>J146</f>
        <v>0</v>
      </c>
      <c r="K99" s="231"/>
      <c r="L99" s="23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30"/>
      <c r="C100" s="231"/>
      <c r="D100" s="232" t="s">
        <v>225</v>
      </c>
      <c r="E100" s="233"/>
      <c r="F100" s="233"/>
      <c r="G100" s="233"/>
      <c r="H100" s="233"/>
      <c r="I100" s="233"/>
      <c r="J100" s="234">
        <f>J149</f>
        <v>0</v>
      </c>
      <c r="K100" s="231"/>
      <c r="L100" s="23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30"/>
      <c r="C101" s="231"/>
      <c r="D101" s="232" t="s">
        <v>595</v>
      </c>
      <c r="E101" s="233"/>
      <c r="F101" s="233"/>
      <c r="G101" s="233"/>
      <c r="H101" s="233"/>
      <c r="I101" s="233"/>
      <c r="J101" s="234">
        <f>J152</f>
        <v>0</v>
      </c>
      <c r="K101" s="231"/>
      <c r="L101" s="235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30"/>
      <c r="C102" s="231"/>
      <c r="D102" s="232" t="s">
        <v>165</v>
      </c>
      <c r="E102" s="233"/>
      <c r="F102" s="233"/>
      <c r="G102" s="233"/>
      <c r="H102" s="233"/>
      <c r="I102" s="233"/>
      <c r="J102" s="234">
        <f>J158</f>
        <v>0</v>
      </c>
      <c r="K102" s="231"/>
      <c r="L102" s="235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30"/>
      <c r="C103" s="231"/>
      <c r="D103" s="232" t="s">
        <v>227</v>
      </c>
      <c r="E103" s="233"/>
      <c r="F103" s="233"/>
      <c r="G103" s="233"/>
      <c r="H103" s="233"/>
      <c r="I103" s="233"/>
      <c r="J103" s="234">
        <f>J164</f>
        <v>0</v>
      </c>
      <c r="K103" s="231"/>
      <c r="L103" s="23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102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Svitávka, most na ul. Fr.Řepky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202 - Dočasné přemostění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20. 1. 2023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0" customFormat="1" ht="29.28" customHeight="1">
      <c r="A122" s="185"/>
      <c r="B122" s="186"/>
      <c r="C122" s="187" t="s">
        <v>103</v>
      </c>
      <c r="D122" s="188" t="s">
        <v>58</v>
      </c>
      <c r="E122" s="188" t="s">
        <v>54</v>
      </c>
      <c r="F122" s="188" t="s">
        <v>55</v>
      </c>
      <c r="G122" s="188" t="s">
        <v>104</v>
      </c>
      <c r="H122" s="188" t="s">
        <v>105</v>
      </c>
      <c r="I122" s="188" t="s">
        <v>106</v>
      </c>
      <c r="J122" s="189" t="s">
        <v>98</v>
      </c>
      <c r="K122" s="190" t="s">
        <v>107</v>
      </c>
      <c r="L122" s="191"/>
      <c r="M122" s="100" t="s">
        <v>1</v>
      </c>
      <c r="N122" s="101" t="s">
        <v>37</v>
      </c>
      <c r="O122" s="101" t="s">
        <v>108</v>
      </c>
      <c r="P122" s="101" t="s">
        <v>109</v>
      </c>
      <c r="Q122" s="101" t="s">
        <v>110</v>
      </c>
      <c r="R122" s="101" t="s">
        <v>111</v>
      </c>
      <c r="S122" s="101" t="s">
        <v>112</v>
      </c>
      <c r="T122" s="102" t="s">
        <v>113</v>
      </c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</row>
    <row r="123" s="2" customFormat="1" ht="22.8" customHeight="1">
      <c r="A123" s="38"/>
      <c r="B123" s="39"/>
      <c r="C123" s="107" t="s">
        <v>114</v>
      </c>
      <c r="D123" s="40"/>
      <c r="E123" s="40"/>
      <c r="F123" s="40"/>
      <c r="G123" s="40"/>
      <c r="H123" s="40"/>
      <c r="I123" s="40"/>
      <c r="J123" s="192">
        <f>BK123</f>
        <v>0</v>
      </c>
      <c r="K123" s="40"/>
      <c r="L123" s="44"/>
      <c r="M123" s="103"/>
      <c r="N123" s="193"/>
      <c r="O123" s="104"/>
      <c r="P123" s="194">
        <f>P124</f>
        <v>0</v>
      </c>
      <c r="Q123" s="104"/>
      <c r="R123" s="194">
        <f>R124</f>
        <v>64.478463999999988</v>
      </c>
      <c r="S123" s="104"/>
      <c r="T123" s="195">
        <f>T124</f>
        <v>42.75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100</v>
      </c>
      <c r="BK123" s="196">
        <f>BK124</f>
        <v>0</v>
      </c>
    </row>
    <row r="124" s="11" customFormat="1" ht="25.92" customHeight="1">
      <c r="A124" s="11"/>
      <c r="B124" s="197"/>
      <c r="C124" s="198"/>
      <c r="D124" s="199" t="s">
        <v>72</v>
      </c>
      <c r="E124" s="200" t="s">
        <v>166</v>
      </c>
      <c r="F124" s="200" t="s">
        <v>167</v>
      </c>
      <c r="G124" s="198"/>
      <c r="H124" s="198"/>
      <c r="I124" s="201"/>
      <c r="J124" s="202">
        <f>BK124</f>
        <v>0</v>
      </c>
      <c r="K124" s="198"/>
      <c r="L124" s="203"/>
      <c r="M124" s="204"/>
      <c r="N124" s="205"/>
      <c r="O124" s="205"/>
      <c r="P124" s="206">
        <f>P125+P146+P149+P152+P158+P164</f>
        <v>0</v>
      </c>
      <c r="Q124" s="205"/>
      <c r="R124" s="206">
        <f>R125+R146+R149+R152+R158+R164</f>
        <v>64.478463999999988</v>
      </c>
      <c r="S124" s="205"/>
      <c r="T124" s="207">
        <f>T125+T146+T149+T152+T158+T164</f>
        <v>42.75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8" t="s">
        <v>81</v>
      </c>
      <c r="AT124" s="209" t="s">
        <v>72</v>
      </c>
      <c r="AU124" s="209" t="s">
        <v>73</v>
      </c>
      <c r="AY124" s="208" t="s">
        <v>118</v>
      </c>
      <c r="BK124" s="210">
        <f>BK125+BK146+BK149+BK152+BK158+BK164</f>
        <v>0</v>
      </c>
    </row>
    <row r="125" s="11" customFormat="1" ht="22.8" customHeight="1">
      <c r="A125" s="11"/>
      <c r="B125" s="197"/>
      <c r="C125" s="198"/>
      <c r="D125" s="199" t="s">
        <v>72</v>
      </c>
      <c r="E125" s="236" t="s">
        <v>81</v>
      </c>
      <c r="F125" s="236" t="s">
        <v>168</v>
      </c>
      <c r="G125" s="198"/>
      <c r="H125" s="198"/>
      <c r="I125" s="201"/>
      <c r="J125" s="237">
        <f>BK125</f>
        <v>0</v>
      </c>
      <c r="K125" s="198"/>
      <c r="L125" s="203"/>
      <c r="M125" s="204"/>
      <c r="N125" s="205"/>
      <c r="O125" s="205"/>
      <c r="P125" s="206">
        <f>SUM(P126:P145)</f>
        <v>0</v>
      </c>
      <c r="Q125" s="205"/>
      <c r="R125" s="206">
        <f>SUM(R126:R145)</f>
        <v>0</v>
      </c>
      <c r="S125" s="205"/>
      <c r="T125" s="207">
        <f>SUM(T126:T145)</f>
        <v>42.75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208" t="s">
        <v>81</v>
      </c>
      <c r="AT125" s="209" t="s">
        <v>72</v>
      </c>
      <c r="AU125" s="209" t="s">
        <v>81</v>
      </c>
      <c r="AY125" s="208" t="s">
        <v>118</v>
      </c>
      <c r="BK125" s="210">
        <f>SUM(BK126:BK145)</f>
        <v>0</v>
      </c>
    </row>
    <row r="126" s="2" customFormat="1" ht="24.15" customHeight="1">
      <c r="A126" s="38"/>
      <c r="B126" s="39"/>
      <c r="C126" s="211" t="s">
        <v>81</v>
      </c>
      <c r="D126" s="211" t="s">
        <v>119</v>
      </c>
      <c r="E126" s="212" t="s">
        <v>596</v>
      </c>
      <c r="F126" s="213" t="s">
        <v>597</v>
      </c>
      <c r="G126" s="214" t="s">
        <v>171</v>
      </c>
      <c r="H126" s="215">
        <v>95</v>
      </c>
      <c r="I126" s="216"/>
      <c r="J126" s="217">
        <f>ROUND(I126*H126,2)</f>
        <v>0</v>
      </c>
      <c r="K126" s="218"/>
      <c r="L126" s="44"/>
      <c r="M126" s="219" t="s">
        <v>1</v>
      </c>
      <c r="N126" s="220" t="s">
        <v>38</v>
      </c>
      <c r="O126" s="91"/>
      <c r="P126" s="221">
        <f>O126*H126</f>
        <v>0</v>
      </c>
      <c r="Q126" s="221">
        <v>0</v>
      </c>
      <c r="R126" s="221">
        <f>Q126*H126</f>
        <v>0</v>
      </c>
      <c r="S126" s="221">
        <v>0.45000000000000001</v>
      </c>
      <c r="T126" s="222">
        <f>S126*H126</f>
        <v>42.75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117</v>
      </c>
      <c r="AT126" s="223" t="s">
        <v>119</v>
      </c>
      <c r="AU126" s="223" t="s">
        <v>83</v>
      </c>
      <c r="AY126" s="17" t="s">
        <v>118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117</v>
      </c>
      <c r="BM126" s="223" t="s">
        <v>598</v>
      </c>
    </row>
    <row r="127" s="2" customFormat="1" ht="33" customHeight="1">
      <c r="A127" s="38"/>
      <c r="B127" s="39"/>
      <c r="C127" s="211" t="s">
        <v>83</v>
      </c>
      <c r="D127" s="211" t="s">
        <v>119</v>
      </c>
      <c r="E127" s="212" t="s">
        <v>599</v>
      </c>
      <c r="F127" s="213" t="s">
        <v>600</v>
      </c>
      <c r="G127" s="214" t="s">
        <v>183</v>
      </c>
      <c r="H127" s="215">
        <v>24.367999999999999</v>
      </c>
      <c r="I127" s="216"/>
      <c r="J127" s="217">
        <f>ROUND(I127*H127,2)</f>
        <v>0</v>
      </c>
      <c r="K127" s="218"/>
      <c r="L127" s="44"/>
      <c r="M127" s="219" t="s">
        <v>1</v>
      </c>
      <c r="N127" s="220" t="s">
        <v>38</v>
      </c>
      <c r="O127" s="91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117</v>
      </c>
      <c r="AT127" s="223" t="s">
        <v>119</v>
      </c>
      <c r="AU127" s="223" t="s">
        <v>83</v>
      </c>
      <c r="AY127" s="17" t="s">
        <v>118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117</v>
      </c>
      <c r="BM127" s="223" t="s">
        <v>601</v>
      </c>
    </row>
    <row r="128" s="13" customFormat="1">
      <c r="A128" s="13"/>
      <c r="B128" s="238"/>
      <c r="C128" s="239"/>
      <c r="D128" s="240" t="s">
        <v>173</v>
      </c>
      <c r="E128" s="241" t="s">
        <v>1</v>
      </c>
      <c r="F128" s="242" t="s">
        <v>602</v>
      </c>
      <c r="G128" s="239"/>
      <c r="H128" s="243">
        <v>24.367999999999999</v>
      </c>
      <c r="I128" s="244"/>
      <c r="J128" s="239"/>
      <c r="K128" s="239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173</v>
      </c>
      <c r="AU128" s="249" t="s">
        <v>83</v>
      </c>
      <c r="AV128" s="13" t="s">
        <v>83</v>
      </c>
      <c r="AW128" s="13" t="s">
        <v>30</v>
      </c>
      <c r="AX128" s="13" t="s">
        <v>81</v>
      </c>
      <c r="AY128" s="249" t="s">
        <v>118</v>
      </c>
    </row>
    <row r="129" s="2" customFormat="1" ht="33" customHeight="1">
      <c r="A129" s="38"/>
      <c r="B129" s="39"/>
      <c r="C129" s="211" t="s">
        <v>128</v>
      </c>
      <c r="D129" s="211" t="s">
        <v>119</v>
      </c>
      <c r="E129" s="212" t="s">
        <v>603</v>
      </c>
      <c r="F129" s="213" t="s">
        <v>604</v>
      </c>
      <c r="G129" s="214" t="s">
        <v>183</v>
      </c>
      <c r="H129" s="215">
        <v>11.199999999999999</v>
      </c>
      <c r="I129" s="216"/>
      <c r="J129" s="217">
        <f>ROUND(I129*H129,2)</f>
        <v>0</v>
      </c>
      <c r="K129" s="218"/>
      <c r="L129" s="44"/>
      <c r="M129" s="219" t="s">
        <v>1</v>
      </c>
      <c r="N129" s="220" t="s">
        <v>38</v>
      </c>
      <c r="O129" s="91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117</v>
      </c>
      <c r="AT129" s="223" t="s">
        <v>119</v>
      </c>
      <c r="AU129" s="223" t="s">
        <v>83</v>
      </c>
      <c r="AY129" s="17" t="s">
        <v>118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117</v>
      </c>
      <c r="BM129" s="223" t="s">
        <v>605</v>
      </c>
    </row>
    <row r="130" s="13" customFormat="1">
      <c r="A130" s="13"/>
      <c r="B130" s="238"/>
      <c r="C130" s="239"/>
      <c r="D130" s="240" t="s">
        <v>173</v>
      </c>
      <c r="E130" s="241" t="s">
        <v>1</v>
      </c>
      <c r="F130" s="242" t="s">
        <v>606</v>
      </c>
      <c r="G130" s="239"/>
      <c r="H130" s="243">
        <v>11.199999999999999</v>
      </c>
      <c r="I130" s="244"/>
      <c r="J130" s="239"/>
      <c r="K130" s="239"/>
      <c r="L130" s="245"/>
      <c r="M130" s="246"/>
      <c r="N130" s="247"/>
      <c r="O130" s="247"/>
      <c r="P130" s="247"/>
      <c r="Q130" s="247"/>
      <c r="R130" s="247"/>
      <c r="S130" s="247"/>
      <c r="T130" s="24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9" t="s">
        <v>173</v>
      </c>
      <c r="AU130" s="249" t="s">
        <v>83</v>
      </c>
      <c r="AV130" s="13" t="s">
        <v>83</v>
      </c>
      <c r="AW130" s="13" t="s">
        <v>30</v>
      </c>
      <c r="AX130" s="13" t="s">
        <v>81</v>
      </c>
      <c r="AY130" s="249" t="s">
        <v>118</v>
      </c>
    </row>
    <row r="131" s="2" customFormat="1" ht="37.8" customHeight="1">
      <c r="A131" s="38"/>
      <c r="B131" s="39"/>
      <c r="C131" s="211" t="s">
        <v>117</v>
      </c>
      <c r="D131" s="211" t="s">
        <v>119</v>
      </c>
      <c r="E131" s="212" t="s">
        <v>607</v>
      </c>
      <c r="F131" s="213" t="s">
        <v>608</v>
      </c>
      <c r="G131" s="214" t="s">
        <v>183</v>
      </c>
      <c r="H131" s="215">
        <v>55.509999999999998</v>
      </c>
      <c r="I131" s="216"/>
      <c r="J131" s="217">
        <f>ROUND(I131*H131,2)</f>
        <v>0</v>
      </c>
      <c r="K131" s="218"/>
      <c r="L131" s="44"/>
      <c r="M131" s="219" t="s">
        <v>1</v>
      </c>
      <c r="N131" s="220" t="s">
        <v>38</v>
      </c>
      <c r="O131" s="91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117</v>
      </c>
      <c r="AT131" s="223" t="s">
        <v>119</v>
      </c>
      <c r="AU131" s="223" t="s">
        <v>83</v>
      </c>
      <c r="AY131" s="17" t="s">
        <v>118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117</v>
      </c>
      <c r="BM131" s="223" t="s">
        <v>609</v>
      </c>
    </row>
    <row r="132" s="2" customFormat="1" ht="37.8" customHeight="1">
      <c r="A132" s="38"/>
      <c r="B132" s="39"/>
      <c r="C132" s="211" t="s">
        <v>135</v>
      </c>
      <c r="D132" s="211" t="s">
        <v>119</v>
      </c>
      <c r="E132" s="212" t="s">
        <v>240</v>
      </c>
      <c r="F132" s="213" t="s">
        <v>241</v>
      </c>
      <c r="G132" s="214" t="s">
        <v>183</v>
      </c>
      <c r="H132" s="215">
        <v>79.878</v>
      </c>
      <c r="I132" s="216"/>
      <c r="J132" s="217">
        <f>ROUND(I132*H132,2)</f>
        <v>0</v>
      </c>
      <c r="K132" s="218"/>
      <c r="L132" s="44"/>
      <c r="M132" s="219" t="s">
        <v>1</v>
      </c>
      <c r="N132" s="220" t="s">
        <v>38</v>
      </c>
      <c r="O132" s="91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117</v>
      </c>
      <c r="AT132" s="223" t="s">
        <v>119</v>
      </c>
      <c r="AU132" s="223" t="s">
        <v>83</v>
      </c>
      <c r="AY132" s="17" t="s">
        <v>118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117</v>
      </c>
      <c r="BM132" s="223" t="s">
        <v>610</v>
      </c>
    </row>
    <row r="133" s="13" customFormat="1">
      <c r="A133" s="13"/>
      <c r="B133" s="238"/>
      <c r="C133" s="239"/>
      <c r="D133" s="240" t="s">
        <v>173</v>
      </c>
      <c r="E133" s="241" t="s">
        <v>1</v>
      </c>
      <c r="F133" s="242" t="s">
        <v>611</v>
      </c>
      <c r="G133" s="239"/>
      <c r="H133" s="243">
        <v>79.878</v>
      </c>
      <c r="I133" s="244"/>
      <c r="J133" s="239"/>
      <c r="K133" s="239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173</v>
      </c>
      <c r="AU133" s="249" t="s">
        <v>83</v>
      </c>
      <c r="AV133" s="13" t="s">
        <v>83</v>
      </c>
      <c r="AW133" s="13" t="s">
        <v>30</v>
      </c>
      <c r="AX133" s="13" t="s">
        <v>81</v>
      </c>
      <c r="AY133" s="249" t="s">
        <v>118</v>
      </c>
    </row>
    <row r="134" s="2" customFormat="1" ht="37.8" customHeight="1">
      <c r="A134" s="38"/>
      <c r="B134" s="39"/>
      <c r="C134" s="211" t="s">
        <v>139</v>
      </c>
      <c r="D134" s="211" t="s">
        <v>119</v>
      </c>
      <c r="E134" s="212" t="s">
        <v>244</v>
      </c>
      <c r="F134" s="213" t="s">
        <v>245</v>
      </c>
      <c r="G134" s="214" t="s">
        <v>183</v>
      </c>
      <c r="H134" s="215">
        <v>1198.1700000000001</v>
      </c>
      <c r="I134" s="216"/>
      <c r="J134" s="217">
        <f>ROUND(I134*H134,2)</f>
        <v>0</v>
      </c>
      <c r="K134" s="218"/>
      <c r="L134" s="44"/>
      <c r="M134" s="219" t="s">
        <v>1</v>
      </c>
      <c r="N134" s="220" t="s">
        <v>38</v>
      </c>
      <c r="O134" s="91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117</v>
      </c>
      <c r="AT134" s="223" t="s">
        <v>119</v>
      </c>
      <c r="AU134" s="223" t="s">
        <v>83</v>
      </c>
      <c r="AY134" s="17" t="s">
        <v>118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117</v>
      </c>
      <c r="BM134" s="223" t="s">
        <v>612</v>
      </c>
    </row>
    <row r="135" s="13" customFormat="1">
      <c r="A135" s="13"/>
      <c r="B135" s="238"/>
      <c r="C135" s="239"/>
      <c r="D135" s="240" t="s">
        <v>173</v>
      </c>
      <c r="E135" s="241" t="s">
        <v>1</v>
      </c>
      <c r="F135" s="242" t="s">
        <v>613</v>
      </c>
      <c r="G135" s="239"/>
      <c r="H135" s="243">
        <v>1198.1700000000001</v>
      </c>
      <c r="I135" s="244"/>
      <c r="J135" s="239"/>
      <c r="K135" s="239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173</v>
      </c>
      <c r="AU135" s="249" t="s">
        <v>83</v>
      </c>
      <c r="AV135" s="13" t="s">
        <v>83</v>
      </c>
      <c r="AW135" s="13" t="s">
        <v>30</v>
      </c>
      <c r="AX135" s="13" t="s">
        <v>81</v>
      </c>
      <c r="AY135" s="249" t="s">
        <v>118</v>
      </c>
    </row>
    <row r="136" s="2" customFormat="1" ht="37.8" customHeight="1">
      <c r="A136" s="38"/>
      <c r="B136" s="39"/>
      <c r="C136" s="211" t="s">
        <v>143</v>
      </c>
      <c r="D136" s="211" t="s">
        <v>119</v>
      </c>
      <c r="E136" s="212" t="s">
        <v>614</v>
      </c>
      <c r="F136" s="213" t="s">
        <v>615</v>
      </c>
      <c r="G136" s="214" t="s">
        <v>183</v>
      </c>
      <c r="H136" s="215">
        <v>11.199999999999999</v>
      </c>
      <c r="I136" s="216"/>
      <c r="J136" s="217">
        <f>ROUND(I136*H136,2)</f>
        <v>0</v>
      </c>
      <c r="K136" s="218"/>
      <c r="L136" s="44"/>
      <c r="M136" s="219" t="s">
        <v>1</v>
      </c>
      <c r="N136" s="220" t="s">
        <v>38</v>
      </c>
      <c r="O136" s="91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117</v>
      </c>
      <c r="AT136" s="223" t="s">
        <v>119</v>
      </c>
      <c r="AU136" s="223" t="s">
        <v>83</v>
      </c>
      <c r="AY136" s="17" t="s">
        <v>118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117</v>
      </c>
      <c r="BM136" s="223" t="s">
        <v>616</v>
      </c>
    </row>
    <row r="137" s="2" customFormat="1" ht="37.8" customHeight="1">
      <c r="A137" s="38"/>
      <c r="B137" s="39"/>
      <c r="C137" s="211" t="s">
        <v>147</v>
      </c>
      <c r="D137" s="211" t="s">
        <v>119</v>
      </c>
      <c r="E137" s="212" t="s">
        <v>617</v>
      </c>
      <c r="F137" s="213" t="s">
        <v>618</v>
      </c>
      <c r="G137" s="214" t="s">
        <v>183</v>
      </c>
      <c r="H137" s="215">
        <v>168</v>
      </c>
      <c r="I137" s="216"/>
      <c r="J137" s="217">
        <f>ROUND(I137*H137,2)</f>
        <v>0</v>
      </c>
      <c r="K137" s="218"/>
      <c r="L137" s="44"/>
      <c r="M137" s="219" t="s">
        <v>1</v>
      </c>
      <c r="N137" s="220" t="s">
        <v>38</v>
      </c>
      <c r="O137" s="91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117</v>
      </c>
      <c r="AT137" s="223" t="s">
        <v>119</v>
      </c>
      <c r="AU137" s="223" t="s">
        <v>83</v>
      </c>
      <c r="AY137" s="17" t="s">
        <v>118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117</v>
      </c>
      <c r="BM137" s="223" t="s">
        <v>619</v>
      </c>
    </row>
    <row r="138" s="13" customFormat="1">
      <c r="A138" s="13"/>
      <c r="B138" s="238"/>
      <c r="C138" s="239"/>
      <c r="D138" s="240" t="s">
        <v>173</v>
      </c>
      <c r="E138" s="241" t="s">
        <v>1</v>
      </c>
      <c r="F138" s="242" t="s">
        <v>620</v>
      </c>
      <c r="G138" s="239"/>
      <c r="H138" s="243">
        <v>168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173</v>
      </c>
      <c r="AU138" s="249" t="s">
        <v>83</v>
      </c>
      <c r="AV138" s="13" t="s">
        <v>83</v>
      </c>
      <c r="AW138" s="13" t="s">
        <v>30</v>
      </c>
      <c r="AX138" s="13" t="s">
        <v>81</v>
      </c>
      <c r="AY138" s="249" t="s">
        <v>118</v>
      </c>
    </row>
    <row r="139" s="2" customFormat="1" ht="24.15" customHeight="1">
      <c r="A139" s="38"/>
      <c r="B139" s="39"/>
      <c r="C139" s="211" t="s">
        <v>151</v>
      </c>
      <c r="D139" s="211" t="s">
        <v>119</v>
      </c>
      <c r="E139" s="212" t="s">
        <v>248</v>
      </c>
      <c r="F139" s="213" t="s">
        <v>249</v>
      </c>
      <c r="G139" s="214" t="s">
        <v>183</v>
      </c>
      <c r="H139" s="215">
        <v>111.02</v>
      </c>
      <c r="I139" s="216"/>
      <c r="J139" s="217">
        <f>ROUND(I139*H139,2)</f>
        <v>0</v>
      </c>
      <c r="K139" s="218"/>
      <c r="L139" s="44"/>
      <c r="M139" s="219" t="s">
        <v>1</v>
      </c>
      <c r="N139" s="220" t="s">
        <v>38</v>
      </c>
      <c r="O139" s="91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117</v>
      </c>
      <c r="AT139" s="223" t="s">
        <v>119</v>
      </c>
      <c r="AU139" s="223" t="s">
        <v>83</v>
      </c>
      <c r="AY139" s="17" t="s">
        <v>118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117</v>
      </c>
      <c r="BM139" s="223" t="s">
        <v>621</v>
      </c>
    </row>
    <row r="140" s="13" customFormat="1">
      <c r="A140" s="13"/>
      <c r="B140" s="238"/>
      <c r="C140" s="239"/>
      <c r="D140" s="240" t="s">
        <v>173</v>
      </c>
      <c r="E140" s="241" t="s">
        <v>1</v>
      </c>
      <c r="F140" s="242" t="s">
        <v>622</v>
      </c>
      <c r="G140" s="239"/>
      <c r="H140" s="243">
        <v>111.02</v>
      </c>
      <c r="I140" s="244"/>
      <c r="J140" s="239"/>
      <c r="K140" s="239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173</v>
      </c>
      <c r="AU140" s="249" t="s">
        <v>83</v>
      </c>
      <c r="AV140" s="13" t="s">
        <v>83</v>
      </c>
      <c r="AW140" s="13" t="s">
        <v>30</v>
      </c>
      <c r="AX140" s="13" t="s">
        <v>81</v>
      </c>
      <c r="AY140" s="249" t="s">
        <v>118</v>
      </c>
    </row>
    <row r="141" s="2" customFormat="1" ht="33" customHeight="1">
      <c r="A141" s="38"/>
      <c r="B141" s="39"/>
      <c r="C141" s="211" t="s">
        <v>155</v>
      </c>
      <c r="D141" s="211" t="s">
        <v>119</v>
      </c>
      <c r="E141" s="212" t="s">
        <v>256</v>
      </c>
      <c r="F141" s="213" t="s">
        <v>257</v>
      </c>
      <c r="G141" s="214" t="s">
        <v>203</v>
      </c>
      <c r="H141" s="215">
        <v>163.94</v>
      </c>
      <c r="I141" s="216"/>
      <c r="J141" s="217">
        <f>ROUND(I141*H141,2)</f>
        <v>0</v>
      </c>
      <c r="K141" s="218"/>
      <c r="L141" s="44"/>
      <c r="M141" s="219" t="s">
        <v>1</v>
      </c>
      <c r="N141" s="220" t="s">
        <v>38</v>
      </c>
      <c r="O141" s="91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117</v>
      </c>
      <c r="AT141" s="223" t="s">
        <v>119</v>
      </c>
      <c r="AU141" s="223" t="s">
        <v>83</v>
      </c>
      <c r="AY141" s="17" t="s">
        <v>118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117</v>
      </c>
      <c r="BM141" s="223" t="s">
        <v>623</v>
      </c>
    </row>
    <row r="142" s="13" customFormat="1">
      <c r="A142" s="13"/>
      <c r="B142" s="238"/>
      <c r="C142" s="239"/>
      <c r="D142" s="240" t="s">
        <v>173</v>
      </c>
      <c r="E142" s="241" t="s">
        <v>1</v>
      </c>
      <c r="F142" s="242" t="s">
        <v>624</v>
      </c>
      <c r="G142" s="239"/>
      <c r="H142" s="243">
        <v>163.94</v>
      </c>
      <c r="I142" s="244"/>
      <c r="J142" s="239"/>
      <c r="K142" s="239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173</v>
      </c>
      <c r="AU142" s="249" t="s">
        <v>83</v>
      </c>
      <c r="AV142" s="13" t="s">
        <v>83</v>
      </c>
      <c r="AW142" s="13" t="s">
        <v>30</v>
      </c>
      <c r="AX142" s="13" t="s">
        <v>81</v>
      </c>
      <c r="AY142" s="249" t="s">
        <v>118</v>
      </c>
    </row>
    <row r="143" s="2" customFormat="1" ht="24.15" customHeight="1">
      <c r="A143" s="38"/>
      <c r="B143" s="39"/>
      <c r="C143" s="211" t="s">
        <v>158</v>
      </c>
      <c r="D143" s="211" t="s">
        <v>119</v>
      </c>
      <c r="E143" s="212" t="s">
        <v>625</v>
      </c>
      <c r="F143" s="213" t="s">
        <v>626</v>
      </c>
      <c r="G143" s="214" t="s">
        <v>183</v>
      </c>
      <c r="H143" s="215">
        <v>55.509999999999998</v>
      </c>
      <c r="I143" s="216"/>
      <c r="J143" s="217">
        <f>ROUND(I143*H143,2)</f>
        <v>0</v>
      </c>
      <c r="K143" s="218"/>
      <c r="L143" s="44"/>
      <c r="M143" s="219" t="s">
        <v>1</v>
      </c>
      <c r="N143" s="220" t="s">
        <v>38</v>
      </c>
      <c r="O143" s="91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117</v>
      </c>
      <c r="AT143" s="223" t="s">
        <v>119</v>
      </c>
      <c r="AU143" s="223" t="s">
        <v>83</v>
      </c>
      <c r="AY143" s="17" t="s">
        <v>118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117</v>
      </c>
      <c r="BM143" s="223" t="s">
        <v>627</v>
      </c>
    </row>
    <row r="144" s="13" customFormat="1">
      <c r="A144" s="13"/>
      <c r="B144" s="238"/>
      <c r="C144" s="239"/>
      <c r="D144" s="240" t="s">
        <v>173</v>
      </c>
      <c r="E144" s="241" t="s">
        <v>1</v>
      </c>
      <c r="F144" s="242" t="s">
        <v>628</v>
      </c>
      <c r="G144" s="239"/>
      <c r="H144" s="243">
        <v>55.509999999999998</v>
      </c>
      <c r="I144" s="244"/>
      <c r="J144" s="239"/>
      <c r="K144" s="239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173</v>
      </c>
      <c r="AU144" s="249" t="s">
        <v>83</v>
      </c>
      <c r="AV144" s="13" t="s">
        <v>83</v>
      </c>
      <c r="AW144" s="13" t="s">
        <v>30</v>
      </c>
      <c r="AX144" s="13" t="s">
        <v>81</v>
      </c>
      <c r="AY144" s="249" t="s">
        <v>118</v>
      </c>
    </row>
    <row r="145" s="2" customFormat="1" ht="24.15" customHeight="1">
      <c r="A145" s="38"/>
      <c r="B145" s="39"/>
      <c r="C145" s="211" t="s">
        <v>277</v>
      </c>
      <c r="D145" s="211" t="s">
        <v>119</v>
      </c>
      <c r="E145" s="212" t="s">
        <v>629</v>
      </c>
      <c r="F145" s="213" t="s">
        <v>630</v>
      </c>
      <c r="G145" s="214" t="s">
        <v>171</v>
      </c>
      <c r="H145" s="215">
        <v>95</v>
      </c>
      <c r="I145" s="216"/>
      <c r="J145" s="217">
        <f>ROUND(I145*H145,2)</f>
        <v>0</v>
      </c>
      <c r="K145" s="218"/>
      <c r="L145" s="44"/>
      <c r="M145" s="219" t="s">
        <v>1</v>
      </c>
      <c r="N145" s="220" t="s">
        <v>38</v>
      </c>
      <c r="O145" s="91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117</v>
      </c>
      <c r="AT145" s="223" t="s">
        <v>119</v>
      </c>
      <c r="AU145" s="223" t="s">
        <v>83</v>
      </c>
      <c r="AY145" s="17" t="s">
        <v>118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117</v>
      </c>
      <c r="BM145" s="223" t="s">
        <v>631</v>
      </c>
    </row>
    <row r="146" s="11" customFormat="1" ht="22.8" customHeight="1">
      <c r="A146" s="11"/>
      <c r="B146" s="197"/>
      <c r="C146" s="198"/>
      <c r="D146" s="199" t="s">
        <v>72</v>
      </c>
      <c r="E146" s="236" t="s">
        <v>117</v>
      </c>
      <c r="F146" s="236" t="s">
        <v>409</v>
      </c>
      <c r="G146" s="198"/>
      <c r="H146" s="198"/>
      <c r="I146" s="201"/>
      <c r="J146" s="237">
        <f>BK146</f>
        <v>0</v>
      </c>
      <c r="K146" s="198"/>
      <c r="L146" s="203"/>
      <c r="M146" s="204"/>
      <c r="N146" s="205"/>
      <c r="O146" s="205"/>
      <c r="P146" s="206">
        <f>SUM(P147:P148)</f>
        <v>0</v>
      </c>
      <c r="Q146" s="205"/>
      <c r="R146" s="206">
        <f>SUM(R147:R148)</f>
        <v>22.436063999999995</v>
      </c>
      <c r="S146" s="205"/>
      <c r="T146" s="207">
        <f>SUM(T147:T148)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08" t="s">
        <v>81</v>
      </c>
      <c r="AT146" s="209" t="s">
        <v>72</v>
      </c>
      <c r="AU146" s="209" t="s">
        <v>81</v>
      </c>
      <c r="AY146" s="208" t="s">
        <v>118</v>
      </c>
      <c r="BK146" s="210">
        <f>SUM(BK147:BK148)</f>
        <v>0</v>
      </c>
    </row>
    <row r="147" s="2" customFormat="1" ht="24.15" customHeight="1">
      <c r="A147" s="38"/>
      <c r="B147" s="39"/>
      <c r="C147" s="211" t="s">
        <v>283</v>
      </c>
      <c r="D147" s="211" t="s">
        <v>119</v>
      </c>
      <c r="E147" s="212" t="s">
        <v>632</v>
      </c>
      <c r="F147" s="213" t="s">
        <v>633</v>
      </c>
      <c r="G147" s="214" t="s">
        <v>183</v>
      </c>
      <c r="H147" s="215">
        <v>11.199999999999999</v>
      </c>
      <c r="I147" s="216"/>
      <c r="J147" s="217">
        <f>ROUND(I147*H147,2)</f>
        <v>0</v>
      </c>
      <c r="K147" s="218"/>
      <c r="L147" s="44"/>
      <c r="M147" s="219" t="s">
        <v>1</v>
      </c>
      <c r="N147" s="220" t="s">
        <v>38</v>
      </c>
      <c r="O147" s="91"/>
      <c r="P147" s="221">
        <f>O147*H147</f>
        <v>0</v>
      </c>
      <c r="Q147" s="221">
        <v>2.0032199999999998</v>
      </c>
      <c r="R147" s="221">
        <f>Q147*H147</f>
        <v>22.436063999999995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117</v>
      </c>
      <c r="AT147" s="223" t="s">
        <v>119</v>
      </c>
      <c r="AU147" s="223" t="s">
        <v>83</v>
      </c>
      <c r="AY147" s="17" t="s">
        <v>118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117</v>
      </c>
      <c r="BM147" s="223" t="s">
        <v>634</v>
      </c>
    </row>
    <row r="148" s="13" customFormat="1">
      <c r="A148" s="13"/>
      <c r="B148" s="238"/>
      <c r="C148" s="239"/>
      <c r="D148" s="240" t="s">
        <v>173</v>
      </c>
      <c r="E148" s="241" t="s">
        <v>1</v>
      </c>
      <c r="F148" s="242" t="s">
        <v>635</v>
      </c>
      <c r="G148" s="239"/>
      <c r="H148" s="243">
        <v>11.199999999999999</v>
      </c>
      <c r="I148" s="244"/>
      <c r="J148" s="239"/>
      <c r="K148" s="239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173</v>
      </c>
      <c r="AU148" s="249" t="s">
        <v>83</v>
      </c>
      <c r="AV148" s="13" t="s">
        <v>83</v>
      </c>
      <c r="AW148" s="13" t="s">
        <v>30</v>
      </c>
      <c r="AX148" s="13" t="s">
        <v>81</v>
      </c>
      <c r="AY148" s="249" t="s">
        <v>118</v>
      </c>
    </row>
    <row r="149" s="11" customFormat="1" ht="22.8" customHeight="1">
      <c r="A149" s="11"/>
      <c r="B149" s="197"/>
      <c r="C149" s="198"/>
      <c r="D149" s="199" t="s">
        <v>72</v>
      </c>
      <c r="E149" s="236" t="s">
        <v>135</v>
      </c>
      <c r="F149" s="236" t="s">
        <v>466</v>
      </c>
      <c r="G149" s="198"/>
      <c r="H149" s="198"/>
      <c r="I149" s="201"/>
      <c r="J149" s="237">
        <f>BK149</f>
        <v>0</v>
      </c>
      <c r="K149" s="198"/>
      <c r="L149" s="203"/>
      <c r="M149" s="204"/>
      <c r="N149" s="205"/>
      <c r="O149" s="205"/>
      <c r="P149" s="206">
        <f>SUM(P150:P151)</f>
        <v>0</v>
      </c>
      <c r="Q149" s="205"/>
      <c r="R149" s="206">
        <f>SUM(R150:R151)</f>
        <v>41.039999999999999</v>
      </c>
      <c r="S149" s="205"/>
      <c r="T149" s="207">
        <f>SUM(T150:T151)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8" t="s">
        <v>81</v>
      </c>
      <c r="AT149" s="209" t="s">
        <v>72</v>
      </c>
      <c r="AU149" s="209" t="s">
        <v>81</v>
      </c>
      <c r="AY149" s="208" t="s">
        <v>118</v>
      </c>
      <c r="BK149" s="210">
        <f>SUM(BK150:BK151)</f>
        <v>0</v>
      </c>
    </row>
    <row r="150" s="2" customFormat="1" ht="24.15" customHeight="1">
      <c r="A150" s="38"/>
      <c r="B150" s="39"/>
      <c r="C150" s="211" t="s">
        <v>289</v>
      </c>
      <c r="D150" s="211" t="s">
        <v>119</v>
      </c>
      <c r="E150" s="212" t="s">
        <v>636</v>
      </c>
      <c r="F150" s="213" t="s">
        <v>637</v>
      </c>
      <c r="G150" s="214" t="s">
        <v>171</v>
      </c>
      <c r="H150" s="215">
        <v>95</v>
      </c>
      <c r="I150" s="216"/>
      <c r="J150" s="217">
        <f>ROUND(I150*H150,2)</f>
        <v>0</v>
      </c>
      <c r="K150" s="218"/>
      <c r="L150" s="44"/>
      <c r="M150" s="219" t="s">
        <v>1</v>
      </c>
      <c r="N150" s="220" t="s">
        <v>38</v>
      </c>
      <c r="O150" s="91"/>
      <c r="P150" s="221">
        <f>O150*H150</f>
        <v>0</v>
      </c>
      <c r="Q150" s="221">
        <v>0.216</v>
      </c>
      <c r="R150" s="221">
        <f>Q150*H150</f>
        <v>20.52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117</v>
      </c>
      <c r="AT150" s="223" t="s">
        <v>119</v>
      </c>
      <c r="AU150" s="223" t="s">
        <v>83</v>
      </c>
      <c r="AY150" s="17" t="s">
        <v>118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117</v>
      </c>
      <c r="BM150" s="223" t="s">
        <v>638</v>
      </c>
    </row>
    <row r="151" s="2" customFormat="1" ht="24.15" customHeight="1">
      <c r="A151" s="38"/>
      <c r="B151" s="39"/>
      <c r="C151" s="211" t="s">
        <v>8</v>
      </c>
      <c r="D151" s="211" t="s">
        <v>119</v>
      </c>
      <c r="E151" s="212" t="s">
        <v>636</v>
      </c>
      <c r="F151" s="213" t="s">
        <v>637</v>
      </c>
      <c r="G151" s="214" t="s">
        <v>171</v>
      </c>
      <c r="H151" s="215">
        <v>95</v>
      </c>
      <c r="I151" s="216"/>
      <c r="J151" s="217">
        <f>ROUND(I151*H151,2)</f>
        <v>0</v>
      </c>
      <c r="K151" s="218"/>
      <c r="L151" s="44"/>
      <c r="M151" s="219" t="s">
        <v>1</v>
      </c>
      <c r="N151" s="220" t="s">
        <v>38</v>
      </c>
      <c r="O151" s="91"/>
      <c r="P151" s="221">
        <f>O151*H151</f>
        <v>0</v>
      </c>
      <c r="Q151" s="221">
        <v>0.216</v>
      </c>
      <c r="R151" s="221">
        <f>Q151*H151</f>
        <v>20.52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117</v>
      </c>
      <c r="AT151" s="223" t="s">
        <v>119</v>
      </c>
      <c r="AU151" s="223" t="s">
        <v>83</v>
      </c>
      <c r="AY151" s="17" t="s">
        <v>118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117</v>
      </c>
      <c r="BM151" s="223" t="s">
        <v>639</v>
      </c>
    </row>
    <row r="152" s="11" customFormat="1" ht="22.8" customHeight="1">
      <c r="A152" s="11"/>
      <c r="B152" s="197"/>
      <c r="C152" s="198"/>
      <c r="D152" s="199" t="s">
        <v>72</v>
      </c>
      <c r="E152" s="236" t="s">
        <v>147</v>
      </c>
      <c r="F152" s="236" t="s">
        <v>640</v>
      </c>
      <c r="G152" s="198"/>
      <c r="H152" s="198"/>
      <c r="I152" s="201"/>
      <c r="J152" s="237">
        <f>BK152</f>
        <v>0</v>
      </c>
      <c r="K152" s="198"/>
      <c r="L152" s="203"/>
      <c r="M152" s="204"/>
      <c r="N152" s="205"/>
      <c r="O152" s="205"/>
      <c r="P152" s="206">
        <f>SUM(P153:P157)</f>
        <v>0</v>
      </c>
      <c r="Q152" s="205"/>
      <c r="R152" s="206">
        <f>SUM(R153:R157)</f>
        <v>1.0024000000000002</v>
      </c>
      <c r="S152" s="205"/>
      <c r="T152" s="207">
        <f>SUM(T153:T157)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208" t="s">
        <v>81</v>
      </c>
      <c r="AT152" s="209" t="s">
        <v>72</v>
      </c>
      <c r="AU152" s="209" t="s">
        <v>81</v>
      </c>
      <c r="AY152" s="208" t="s">
        <v>118</v>
      </c>
      <c r="BK152" s="210">
        <f>SUM(BK153:BK157)</f>
        <v>0</v>
      </c>
    </row>
    <row r="153" s="2" customFormat="1" ht="24.15" customHeight="1">
      <c r="A153" s="38"/>
      <c r="B153" s="39"/>
      <c r="C153" s="211" t="s">
        <v>298</v>
      </c>
      <c r="D153" s="211" t="s">
        <v>119</v>
      </c>
      <c r="E153" s="212" t="s">
        <v>641</v>
      </c>
      <c r="F153" s="213" t="s">
        <v>642</v>
      </c>
      <c r="G153" s="214" t="s">
        <v>196</v>
      </c>
      <c r="H153" s="215">
        <v>20</v>
      </c>
      <c r="I153" s="216"/>
      <c r="J153" s="217">
        <f>ROUND(I153*H153,2)</f>
        <v>0</v>
      </c>
      <c r="K153" s="218"/>
      <c r="L153" s="44"/>
      <c r="M153" s="219" t="s">
        <v>1</v>
      </c>
      <c r="N153" s="220" t="s">
        <v>38</v>
      </c>
      <c r="O153" s="91"/>
      <c r="P153" s="221">
        <f>O153*H153</f>
        <v>0</v>
      </c>
      <c r="Q153" s="221">
        <v>6.0000000000000002E-05</v>
      </c>
      <c r="R153" s="221">
        <f>Q153*H153</f>
        <v>0.0012000000000000001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117</v>
      </c>
      <c r="AT153" s="223" t="s">
        <v>119</v>
      </c>
      <c r="AU153" s="223" t="s">
        <v>83</v>
      </c>
      <c r="AY153" s="17" t="s">
        <v>118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117</v>
      </c>
      <c r="BM153" s="223" t="s">
        <v>643</v>
      </c>
    </row>
    <row r="154" s="13" customFormat="1">
      <c r="A154" s="13"/>
      <c r="B154" s="238"/>
      <c r="C154" s="239"/>
      <c r="D154" s="240" t="s">
        <v>173</v>
      </c>
      <c r="E154" s="241" t="s">
        <v>1</v>
      </c>
      <c r="F154" s="242" t="s">
        <v>644</v>
      </c>
      <c r="G154" s="239"/>
      <c r="H154" s="243">
        <v>20</v>
      </c>
      <c r="I154" s="244"/>
      <c r="J154" s="239"/>
      <c r="K154" s="239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173</v>
      </c>
      <c r="AU154" s="249" t="s">
        <v>83</v>
      </c>
      <c r="AV154" s="13" t="s">
        <v>83</v>
      </c>
      <c r="AW154" s="13" t="s">
        <v>30</v>
      </c>
      <c r="AX154" s="13" t="s">
        <v>81</v>
      </c>
      <c r="AY154" s="249" t="s">
        <v>118</v>
      </c>
    </row>
    <row r="155" s="2" customFormat="1" ht="24.15" customHeight="1">
      <c r="A155" s="38"/>
      <c r="B155" s="39"/>
      <c r="C155" s="271" t="s">
        <v>304</v>
      </c>
      <c r="D155" s="271" t="s">
        <v>305</v>
      </c>
      <c r="E155" s="272" t="s">
        <v>645</v>
      </c>
      <c r="F155" s="273" t="s">
        <v>646</v>
      </c>
      <c r="G155" s="274" t="s">
        <v>196</v>
      </c>
      <c r="H155" s="275">
        <v>20</v>
      </c>
      <c r="I155" s="276"/>
      <c r="J155" s="277">
        <f>ROUND(I155*H155,2)</f>
        <v>0</v>
      </c>
      <c r="K155" s="278"/>
      <c r="L155" s="279"/>
      <c r="M155" s="280" t="s">
        <v>1</v>
      </c>
      <c r="N155" s="281" t="s">
        <v>38</v>
      </c>
      <c r="O155" s="91"/>
      <c r="P155" s="221">
        <f>O155*H155</f>
        <v>0</v>
      </c>
      <c r="Q155" s="221">
        <v>0.050000000000000003</v>
      </c>
      <c r="R155" s="221">
        <f>Q155*H155</f>
        <v>1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147</v>
      </c>
      <c r="AT155" s="223" t="s">
        <v>305</v>
      </c>
      <c r="AU155" s="223" t="s">
        <v>83</v>
      </c>
      <c r="AY155" s="17" t="s">
        <v>118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117</v>
      </c>
      <c r="BM155" s="223" t="s">
        <v>647</v>
      </c>
    </row>
    <row r="156" s="2" customFormat="1" ht="24.15" customHeight="1">
      <c r="A156" s="38"/>
      <c r="B156" s="39"/>
      <c r="C156" s="211" t="s">
        <v>310</v>
      </c>
      <c r="D156" s="211" t="s">
        <v>119</v>
      </c>
      <c r="E156" s="212" t="s">
        <v>648</v>
      </c>
      <c r="F156" s="213" t="s">
        <v>649</v>
      </c>
      <c r="G156" s="214" t="s">
        <v>196</v>
      </c>
      <c r="H156" s="215">
        <v>20</v>
      </c>
      <c r="I156" s="216"/>
      <c r="J156" s="217">
        <f>ROUND(I156*H156,2)</f>
        <v>0</v>
      </c>
      <c r="K156" s="218"/>
      <c r="L156" s="44"/>
      <c r="M156" s="219" t="s">
        <v>1</v>
      </c>
      <c r="N156" s="220" t="s">
        <v>38</v>
      </c>
      <c r="O156" s="91"/>
      <c r="P156" s="221">
        <f>O156*H156</f>
        <v>0</v>
      </c>
      <c r="Q156" s="221">
        <v>6.0000000000000002E-05</v>
      </c>
      <c r="R156" s="221">
        <f>Q156*H156</f>
        <v>0.0012000000000000001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117</v>
      </c>
      <c r="AT156" s="223" t="s">
        <v>119</v>
      </c>
      <c r="AU156" s="223" t="s">
        <v>83</v>
      </c>
      <c r="AY156" s="17" t="s">
        <v>118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117</v>
      </c>
      <c r="BM156" s="223" t="s">
        <v>650</v>
      </c>
    </row>
    <row r="157" s="13" customFormat="1">
      <c r="A157" s="13"/>
      <c r="B157" s="238"/>
      <c r="C157" s="239"/>
      <c r="D157" s="240" t="s">
        <v>173</v>
      </c>
      <c r="E157" s="241" t="s">
        <v>1</v>
      </c>
      <c r="F157" s="242" t="s">
        <v>644</v>
      </c>
      <c r="G157" s="239"/>
      <c r="H157" s="243">
        <v>20</v>
      </c>
      <c r="I157" s="244"/>
      <c r="J157" s="239"/>
      <c r="K157" s="239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173</v>
      </c>
      <c r="AU157" s="249" t="s">
        <v>83</v>
      </c>
      <c r="AV157" s="13" t="s">
        <v>83</v>
      </c>
      <c r="AW157" s="13" t="s">
        <v>30</v>
      </c>
      <c r="AX157" s="13" t="s">
        <v>81</v>
      </c>
      <c r="AY157" s="249" t="s">
        <v>118</v>
      </c>
    </row>
    <row r="158" s="11" customFormat="1" ht="22.8" customHeight="1">
      <c r="A158" s="11"/>
      <c r="B158" s="197"/>
      <c r="C158" s="198"/>
      <c r="D158" s="199" t="s">
        <v>72</v>
      </c>
      <c r="E158" s="236" t="s">
        <v>199</v>
      </c>
      <c r="F158" s="236" t="s">
        <v>200</v>
      </c>
      <c r="G158" s="198"/>
      <c r="H158" s="198"/>
      <c r="I158" s="201"/>
      <c r="J158" s="237">
        <f>BK158</f>
        <v>0</v>
      </c>
      <c r="K158" s="198"/>
      <c r="L158" s="203"/>
      <c r="M158" s="204"/>
      <c r="N158" s="205"/>
      <c r="O158" s="205"/>
      <c r="P158" s="206">
        <f>SUM(P159:P163)</f>
        <v>0</v>
      </c>
      <c r="Q158" s="205"/>
      <c r="R158" s="206">
        <f>SUM(R159:R163)</f>
        <v>0</v>
      </c>
      <c r="S158" s="205"/>
      <c r="T158" s="207">
        <f>SUM(T159:T163)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208" t="s">
        <v>81</v>
      </c>
      <c r="AT158" s="209" t="s">
        <v>72</v>
      </c>
      <c r="AU158" s="209" t="s">
        <v>81</v>
      </c>
      <c r="AY158" s="208" t="s">
        <v>118</v>
      </c>
      <c r="BK158" s="210">
        <f>SUM(BK159:BK163)</f>
        <v>0</v>
      </c>
    </row>
    <row r="159" s="2" customFormat="1" ht="24.15" customHeight="1">
      <c r="A159" s="38"/>
      <c r="B159" s="39"/>
      <c r="C159" s="211" t="s">
        <v>316</v>
      </c>
      <c r="D159" s="211" t="s">
        <v>119</v>
      </c>
      <c r="E159" s="212" t="s">
        <v>201</v>
      </c>
      <c r="F159" s="213" t="s">
        <v>202</v>
      </c>
      <c r="G159" s="214" t="s">
        <v>203</v>
      </c>
      <c r="H159" s="215">
        <v>42.75</v>
      </c>
      <c r="I159" s="216"/>
      <c r="J159" s="217">
        <f>ROUND(I159*H159,2)</f>
        <v>0</v>
      </c>
      <c r="K159" s="218"/>
      <c r="L159" s="44"/>
      <c r="M159" s="219" t="s">
        <v>1</v>
      </c>
      <c r="N159" s="220" t="s">
        <v>38</v>
      </c>
      <c r="O159" s="91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117</v>
      </c>
      <c r="AT159" s="223" t="s">
        <v>119</v>
      </c>
      <c r="AU159" s="223" t="s">
        <v>83</v>
      </c>
      <c r="AY159" s="17" t="s">
        <v>118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117</v>
      </c>
      <c r="BM159" s="223" t="s">
        <v>651</v>
      </c>
    </row>
    <row r="160" s="2" customFormat="1" ht="24.15" customHeight="1">
      <c r="A160" s="38"/>
      <c r="B160" s="39"/>
      <c r="C160" s="211" t="s">
        <v>320</v>
      </c>
      <c r="D160" s="211" t="s">
        <v>119</v>
      </c>
      <c r="E160" s="212" t="s">
        <v>205</v>
      </c>
      <c r="F160" s="213" t="s">
        <v>206</v>
      </c>
      <c r="G160" s="214" t="s">
        <v>203</v>
      </c>
      <c r="H160" s="215">
        <v>1026</v>
      </c>
      <c r="I160" s="216"/>
      <c r="J160" s="217">
        <f>ROUND(I160*H160,2)</f>
        <v>0</v>
      </c>
      <c r="K160" s="218"/>
      <c r="L160" s="44"/>
      <c r="M160" s="219" t="s">
        <v>1</v>
      </c>
      <c r="N160" s="220" t="s">
        <v>38</v>
      </c>
      <c r="O160" s="91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117</v>
      </c>
      <c r="AT160" s="223" t="s">
        <v>119</v>
      </c>
      <c r="AU160" s="223" t="s">
        <v>83</v>
      </c>
      <c r="AY160" s="17" t="s">
        <v>118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117</v>
      </c>
      <c r="BM160" s="223" t="s">
        <v>652</v>
      </c>
    </row>
    <row r="161" s="13" customFormat="1">
      <c r="A161" s="13"/>
      <c r="B161" s="238"/>
      <c r="C161" s="239"/>
      <c r="D161" s="240" t="s">
        <v>173</v>
      </c>
      <c r="E161" s="241" t="s">
        <v>1</v>
      </c>
      <c r="F161" s="242" t="s">
        <v>653</v>
      </c>
      <c r="G161" s="239"/>
      <c r="H161" s="243">
        <v>1026</v>
      </c>
      <c r="I161" s="244"/>
      <c r="J161" s="239"/>
      <c r="K161" s="239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173</v>
      </c>
      <c r="AU161" s="249" t="s">
        <v>83</v>
      </c>
      <c r="AV161" s="13" t="s">
        <v>83</v>
      </c>
      <c r="AW161" s="13" t="s">
        <v>30</v>
      </c>
      <c r="AX161" s="13" t="s">
        <v>81</v>
      </c>
      <c r="AY161" s="249" t="s">
        <v>118</v>
      </c>
    </row>
    <row r="162" s="2" customFormat="1" ht="24.15" customHeight="1">
      <c r="A162" s="38"/>
      <c r="B162" s="39"/>
      <c r="C162" s="211" t="s">
        <v>7</v>
      </c>
      <c r="D162" s="211" t="s">
        <v>119</v>
      </c>
      <c r="E162" s="212" t="s">
        <v>209</v>
      </c>
      <c r="F162" s="213" t="s">
        <v>210</v>
      </c>
      <c r="G162" s="214" t="s">
        <v>203</v>
      </c>
      <c r="H162" s="215">
        <v>42.75</v>
      </c>
      <c r="I162" s="216"/>
      <c r="J162" s="217">
        <f>ROUND(I162*H162,2)</f>
        <v>0</v>
      </c>
      <c r="K162" s="218"/>
      <c r="L162" s="44"/>
      <c r="M162" s="219" t="s">
        <v>1</v>
      </c>
      <c r="N162" s="220" t="s">
        <v>38</v>
      </c>
      <c r="O162" s="91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117</v>
      </c>
      <c r="AT162" s="223" t="s">
        <v>119</v>
      </c>
      <c r="AU162" s="223" t="s">
        <v>83</v>
      </c>
      <c r="AY162" s="17" t="s">
        <v>118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117</v>
      </c>
      <c r="BM162" s="223" t="s">
        <v>654</v>
      </c>
    </row>
    <row r="163" s="2" customFormat="1" ht="44.25" customHeight="1">
      <c r="A163" s="38"/>
      <c r="B163" s="39"/>
      <c r="C163" s="211" t="s">
        <v>332</v>
      </c>
      <c r="D163" s="211" t="s">
        <v>119</v>
      </c>
      <c r="E163" s="212" t="s">
        <v>218</v>
      </c>
      <c r="F163" s="213" t="s">
        <v>219</v>
      </c>
      <c r="G163" s="214" t="s">
        <v>203</v>
      </c>
      <c r="H163" s="215">
        <v>42.75</v>
      </c>
      <c r="I163" s="216"/>
      <c r="J163" s="217">
        <f>ROUND(I163*H163,2)</f>
        <v>0</v>
      </c>
      <c r="K163" s="218"/>
      <c r="L163" s="44"/>
      <c r="M163" s="219" t="s">
        <v>1</v>
      </c>
      <c r="N163" s="220" t="s">
        <v>38</v>
      </c>
      <c r="O163" s="91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117</v>
      </c>
      <c r="AT163" s="223" t="s">
        <v>119</v>
      </c>
      <c r="AU163" s="223" t="s">
        <v>83</v>
      </c>
      <c r="AY163" s="17" t="s">
        <v>118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117</v>
      </c>
      <c r="BM163" s="223" t="s">
        <v>655</v>
      </c>
    </row>
    <row r="164" s="11" customFormat="1" ht="22.8" customHeight="1">
      <c r="A164" s="11"/>
      <c r="B164" s="197"/>
      <c r="C164" s="198"/>
      <c r="D164" s="199" t="s">
        <v>72</v>
      </c>
      <c r="E164" s="236" t="s">
        <v>539</v>
      </c>
      <c r="F164" s="236" t="s">
        <v>540</v>
      </c>
      <c r="G164" s="198"/>
      <c r="H164" s="198"/>
      <c r="I164" s="201"/>
      <c r="J164" s="237">
        <f>BK164</f>
        <v>0</v>
      </c>
      <c r="K164" s="198"/>
      <c r="L164" s="203"/>
      <c r="M164" s="204"/>
      <c r="N164" s="205"/>
      <c r="O164" s="205"/>
      <c r="P164" s="206">
        <f>P165</f>
        <v>0</v>
      </c>
      <c r="Q164" s="205"/>
      <c r="R164" s="206">
        <f>R165</f>
        <v>0</v>
      </c>
      <c r="S164" s="205"/>
      <c r="T164" s="207">
        <f>T165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208" t="s">
        <v>81</v>
      </c>
      <c r="AT164" s="209" t="s">
        <v>72</v>
      </c>
      <c r="AU164" s="209" t="s">
        <v>81</v>
      </c>
      <c r="AY164" s="208" t="s">
        <v>118</v>
      </c>
      <c r="BK164" s="210">
        <f>BK165</f>
        <v>0</v>
      </c>
    </row>
    <row r="165" s="2" customFormat="1" ht="24.15" customHeight="1">
      <c r="A165" s="38"/>
      <c r="B165" s="39"/>
      <c r="C165" s="211" t="s">
        <v>336</v>
      </c>
      <c r="D165" s="211" t="s">
        <v>119</v>
      </c>
      <c r="E165" s="212" t="s">
        <v>542</v>
      </c>
      <c r="F165" s="213" t="s">
        <v>543</v>
      </c>
      <c r="G165" s="214" t="s">
        <v>203</v>
      </c>
      <c r="H165" s="215">
        <v>64.477999999999994</v>
      </c>
      <c r="I165" s="216"/>
      <c r="J165" s="217">
        <f>ROUND(I165*H165,2)</f>
        <v>0</v>
      </c>
      <c r="K165" s="218"/>
      <c r="L165" s="44"/>
      <c r="M165" s="225" t="s">
        <v>1</v>
      </c>
      <c r="N165" s="226" t="s">
        <v>38</v>
      </c>
      <c r="O165" s="227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117</v>
      </c>
      <c r="AT165" s="223" t="s">
        <v>119</v>
      </c>
      <c r="AU165" s="223" t="s">
        <v>83</v>
      </c>
      <c r="AY165" s="17" t="s">
        <v>118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117</v>
      </c>
      <c r="BM165" s="223" t="s">
        <v>656</v>
      </c>
    </row>
    <row r="166" s="2" customFormat="1" ht="6.96" customHeight="1">
      <c r="A166" s="38"/>
      <c r="B166" s="66"/>
      <c r="C166" s="67"/>
      <c r="D166" s="67"/>
      <c r="E166" s="67"/>
      <c r="F166" s="67"/>
      <c r="G166" s="67"/>
      <c r="H166" s="67"/>
      <c r="I166" s="67"/>
      <c r="J166" s="67"/>
      <c r="K166" s="67"/>
      <c r="L166" s="44"/>
      <c r="M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</sheetData>
  <sheetProtection sheet="1" autoFilter="0" formatColumns="0" formatRows="0" objects="1" scenarios="1" spinCount="100000" saltValue="EWYFn4WOzV8dUO8jezSxzeFw+si0qTZPcNXDQTyuDLEObYXfBKFc4ZsnUIhDnyLAW07l6VBAYMnTlsdZl/jcgQ==" hashValue="MHZ+5IU+Qzsn4UVUiT/yz44nB79svoOUE/mfx25e0dACb62cTC6K5E47w32Y11e5FAJeBU+xDPTEvmRbftHM8Q==" algorithmName="SHA-512" password="CC35"/>
  <autoFilter ref="C122:K16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pavla.rodakova</dc:creator>
  <cp:lastModifiedBy>pavla.rodakova</cp:lastModifiedBy>
  <dcterms:created xsi:type="dcterms:W3CDTF">2025-03-11T14:31:32Z</dcterms:created>
  <dcterms:modified xsi:type="dcterms:W3CDTF">2025-03-11T14:31:34Z</dcterms:modified>
</cp:coreProperties>
</file>