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ail\"/>
    </mc:Choice>
  </mc:AlternateContent>
  <bookViews>
    <workbookView xWindow="28680" yWindow="-120" windowWidth="29040" windowHeight="15840"/>
  </bookViews>
  <sheets>
    <sheet name="Pokyny pro vyplnění" sheetId="11" r:id="rId1"/>
    <sheet name="Stavba" sheetId="1" r:id="rId2"/>
    <sheet name="VzorPolozky" sheetId="10" state="hidden" r:id="rId3"/>
    <sheet name="00 00 Naklady" sheetId="12" r:id="rId4"/>
    <sheet name="001 001 Pol" sheetId="13" r:id="rId5"/>
    <sheet name="101 101 Pol" sheetId="14" r:id="rId6"/>
    <sheet name="301 301 Pol" sheetId="15" r:id="rId7"/>
    <sheet name="302 302 Pol" sheetId="16" r:id="rId8"/>
    <sheet name="303 303 Pol" sheetId="17" r:id="rId9"/>
    <sheet name="304 304 Pol" sheetId="18" r:id="rId10"/>
    <sheet name="305 305 Pol" sheetId="19" r:id="rId11"/>
    <sheet name="402 402 Pol" sheetId="20" r:id="rId12"/>
  </sheets>
  <externalReferences>
    <externalReference r:id="rId13"/>
  </externalReferences>
  <definedNames>
    <definedName name="CelkemDPHVypocet" localSheetId="1">Stavba!$H$59</definedName>
    <definedName name="CenaCelkem">Stavba!$G$29</definedName>
    <definedName name="CenaCelkemBezDPH">Stavba!$G$28</definedName>
    <definedName name="CenaCelkemVypocet" localSheetId="1">Stavba!$I$59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00 Naklady'!$1:$7</definedName>
    <definedName name="_xlnm.Print_Titles" localSheetId="4">'001 001 Pol'!$1:$7</definedName>
    <definedName name="_xlnm.Print_Titles" localSheetId="5">'101 101 Pol'!$1:$7</definedName>
    <definedName name="_xlnm.Print_Titles" localSheetId="6">'301 301 Pol'!$1:$7</definedName>
    <definedName name="_xlnm.Print_Titles" localSheetId="7">'302 302 Pol'!$1:$7</definedName>
    <definedName name="_xlnm.Print_Titles" localSheetId="8">'303 303 Pol'!$1:$7</definedName>
    <definedName name="_xlnm.Print_Titles" localSheetId="9">'304 304 Pol'!$1:$7</definedName>
    <definedName name="_xlnm.Print_Titles" localSheetId="10">'305 305 Pol'!$1:$7</definedName>
    <definedName name="_xlnm.Print_Titles" localSheetId="11">'402 402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00 Naklady'!$A$1:$Y$30</definedName>
    <definedName name="_xlnm.Print_Area" localSheetId="4">'001 001 Pol'!$A$1:$Y$28</definedName>
    <definedName name="_xlnm.Print_Area" localSheetId="5">'101 101 Pol'!$A$1:$Y$242</definedName>
    <definedName name="_xlnm.Print_Area" localSheetId="6">'301 301 Pol'!$A$1:$Y$171</definedName>
    <definedName name="_xlnm.Print_Area" localSheetId="7">'302 302 Pol'!$A$1:$Y$162</definedName>
    <definedName name="_xlnm.Print_Area" localSheetId="8">'303 303 Pol'!$A$1:$Y$187</definedName>
    <definedName name="_xlnm.Print_Area" localSheetId="9">'304 304 Pol'!$A$1:$Y$121</definedName>
    <definedName name="_xlnm.Print_Area" localSheetId="10">'305 305 Pol'!$A$1:$Y$201</definedName>
    <definedName name="_xlnm.Print_Area" localSheetId="11">'402 402 Pol'!$A$1:$Y$72</definedName>
    <definedName name="_xlnm.Print_Area" localSheetId="1">Stavba!$A$1:$J$111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Stavba!$F$59</definedName>
    <definedName name="ZakladDPHZakl">Stavba!$G$25</definedName>
    <definedName name="ZakladDPHZaklVypocet" localSheetId="1">Stavba!$G$59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0" i="1" l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71" i="20"/>
  <c r="G8" i="20"/>
  <c r="O8" i="20"/>
  <c r="G9" i="20"/>
  <c r="M9" i="20" s="1"/>
  <c r="M8" i="20" s="1"/>
  <c r="I9" i="20"/>
  <c r="I8" i="20" s="1"/>
  <c r="K9" i="20"/>
  <c r="K8" i="20" s="1"/>
  <c r="O9" i="20"/>
  <c r="Q9" i="20"/>
  <c r="Q8" i="20" s="1"/>
  <c r="V9" i="20"/>
  <c r="V8" i="20" s="1"/>
  <c r="V10" i="20"/>
  <c r="G11" i="20"/>
  <c r="I11" i="20"/>
  <c r="I10" i="20" s="1"/>
  <c r="K11" i="20"/>
  <c r="M11" i="20"/>
  <c r="O11" i="20"/>
  <c r="Q11" i="20"/>
  <c r="Q10" i="20" s="1"/>
  <c r="V11" i="20"/>
  <c r="G12" i="20"/>
  <c r="G10" i="20" s="1"/>
  <c r="I12" i="20"/>
  <c r="K12" i="20"/>
  <c r="K10" i="20" s="1"/>
  <c r="O12" i="20"/>
  <c r="O10" i="20" s="1"/>
  <c r="Q12" i="20"/>
  <c r="V12" i="20"/>
  <c r="G13" i="20"/>
  <c r="I13" i="20"/>
  <c r="K13" i="20"/>
  <c r="M13" i="20"/>
  <c r="O13" i="20"/>
  <c r="Q13" i="20"/>
  <c r="V13" i="20"/>
  <c r="G15" i="20"/>
  <c r="I15" i="20"/>
  <c r="I14" i="20" s="1"/>
  <c r="K15" i="20"/>
  <c r="M15" i="20"/>
  <c r="O15" i="20"/>
  <c r="Q15" i="20"/>
  <c r="Q14" i="20" s="1"/>
  <c r="V15" i="20"/>
  <c r="G16" i="20"/>
  <c r="G14" i="20" s="1"/>
  <c r="I16" i="20"/>
  <c r="K16" i="20"/>
  <c r="K14" i="20" s="1"/>
  <c r="O16" i="20"/>
  <c r="O14" i="20" s="1"/>
  <c r="Q16" i="20"/>
  <c r="V16" i="20"/>
  <c r="V14" i="20" s="1"/>
  <c r="G17" i="20"/>
  <c r="I17" i="20"/>
  <c r="K17" i="20"/>
  <c r="M17" i="20"/>
  <c r="O17" i="20"/>
  <c r="Q17" i="20"/>
  <c r="V17" i="20"/>
  <c r="G18" i="20"/>
  <c r="M18" i="20" s="1"/>
  <c r="I18" i="20"/>
  <c r="K18" i="20"/>
  <c r="O18" i="20"/>
  <c r="Q18" i="20"/>
  <c r="V18" i="20"/>
  <c r="G19" i="20"/>
  <c r="I19" i="20"/>
  <c r="K19" i="20"/>
  <c r="M19" i="20"/>
  <c r="O19" i="20"/>
  <c r="Q19" i="20"/>
  <c r="V19" i="20"/>
  <c r="G20" i="20"/>
  <c r="M20" i="20" s="1"/>
  <c r="I20" i="20"/>
  <c r="K20" i="20"/>
  <c r="O20" i="20"/>
  <c r="Q20" i="20"/>
  <c r="V20" i="20"/>
  <c r="G21" i="20"/>
  <c r="I21" i="20"/>
  <c r="K21" i="20"/>
  <c r="M21" i="20"/>
  <c r="O21" i="20"/>
  <c r="Q21" i="20"/>
  <c r="V21" i="20"/>
  <c r="G22" i="20"/>
  <c r="M22" i="20" s="1"/>
  <c r="I22" i="20"/>
  <c r="K22" i="20"/>
  <c r="O22" i="20"/>
  <c r="Q22" i="20"/>
  <c r="V22" i="20"/>
  <c r="G23" i="20"/>
  <c r="I23" i="20"/>
  <c r="K23" i="20"/>
  <c r="M23" i="20"/>
  <c r="O23" i="20"/>
  <c r="Q23" i="20"/>
  <c r="V23" i="20"/>
  <c r="G24" i="20"/>
  <c r="M24" i="20" s="1"/>
  <c r="I24" i="20"/>
  <c r="K24" i="20"/>
  <c r="O24" i="20"/>
  <c r="Q24" i="20"/>
  <c r="V24" i="20"/>
  <c r="G25" i="20"/>
  <c r="I25" i="20"/>
  <c r="K25" i="20"/>
  <c r="M25" i="20"/>
  <c r="O25" i="20"/>
  <c r="Q25" i="20"/>
  <c r="V25" i="20"/>
  <c r="G26" i="20"/>
  <c r="M26" i="20" s="1"/>
  <c r="I26" i="20"/>
  <c r="K26" i="20"/>
  <c r="O26" i="20"/>
  <c r="Q26" i="20"/>
  <c r="V26" i="20"/>
  <c r="G27" i="20"/>
  <c r="I27" i="20"/>
  <c r="K27" i="20"/>
  <c r="M27" i="20"/>
  <c r="O27" i="20"/>
  <c r="Q27" i="20"/>
  <c r="V27" i="20"/>
  <c r="G28" i="20"/>
  <c r="M28" i="20" s="1"/>
  <c r="I28" i="20"/>
  <c r="K28" i="20"/>
  <c r="O28" i="20"/>
  <c r="Q28" i="20"/>
  <c r="V28" i="20"/>
  <c r="G29" i="20"/>
  <c r="I29" i="20"/>
  <c r="K29" i="20"/>
  <c r="M29" i="20"/>
  <c r="O29" i="20"/>
  <c r="Q29" i="20"/>
  <c r="V29" i="20"/>
  <c r="G30" i="20"/>
  <c r="M30" i="20" s="1"/>
  <c r="I30" i="20"/>
  <c r="K30" i="20"/>
  <c r="O30" i="20"/>
  <c r="Q30" i="20"/>
  <c r="V30" i="20"/>
  <c r="G31" i="20"/>
  <c r="I31" i="20"/>
  <c r="K31" i="20"/>
  <c r="M31" i="20"/>
  <c r="O31" i="20"/>
  <c r="Q31" i="20"/>
  <c r="V31" i="20"/>
  <c r="G32" i="20"/>
  <c r="M32" i="20" s="1"/>
  <c r="I32" i="20"/>
  <c r="K32" i="20"/>
  <c r="O32" i="20"/>
  <c r="Q32" i="20"/>
  <c r="V32" i="20"/>
  <c r="G33" i="20"/>
  <c r="I33" i="20"/>
  <c r="K33" i="20"/>
  <c r="M33" i="20"/>
  <c r="O33" i="20"/>
  <c r="Q33" i="20"/>
  <c r="V33" i="20"/>
  <c r="G34" i="20"/>
  <c r="M34" i="20" s="1"/>
  <c r="I34" i="20"/>
  <c r="K34" i="20"/>
  <c r="O34" i="20"/>
  <c r="Q34" i="20"/>
  <c r="V34" i="20"/>
  <c r="G35" i="20"/>
  <c r="I35" i="20"/>
  <c r="K35" i="20"/>
  <c r="M35" i="20"/>
  <c r="O35" i="20"/>
  <c r="Q35" i="20"/>
  <c r="V35" i="20"/>
  <c r="G36" i="20"/>
  <c r="M36" i="20" s="1"/>
  <c r="I36" i="20"/>
  <c r="K36" i="20"/>
  <c r="O36" i="20"/>
  <c r="Q36" i="20"/>
  <c r="V36" i="20"/>
  <c r="G37" i="20"/>
  <c r="I37" i="20"/>
  <c r="K37" i="20"/>
  <c r="M37" i="20"/>
  <c r="O37" i="20"/>
  <c r="Q37" i="20"/>
  <c r="V37" i="20"/>
  <c r="G38" i="20"/>
  <c r="M38" i="20" s="1"/>
  <c r="I38" i="20"/>
  <c r="K38" i="20"/>
  <c r="O38" i="20"/>
  <c r="Q38" i="20"/>
  <c r="V38" i="20"/>
  <c r="G39" i="20"/>
  <c r="I39" i="20"/>
  <c r="K39" i="20"/>
  <c r="M39" i="20"/>
  <c r="O39" i="20"/>
  <c r="Q39" i="20"/>
  <c r="V39" i="20"/>
  <c r="G40" i="20"/>
  <c r="M40" i="20" s="1"/>
  <c r="I40" i="20"/>
  <c r="K40" i="20"/>
  <c r="O40" i="20"/>
  <c r="Q40" i="20"/>
  <c r="V40" i="20"/>
  <c r="G41" i="20"/>
  <c r="I41" i="20"/>
  <c r="K41" i="20"/>
  <c r="M41" i="20"/>
  <c r="O41" i="20"/>
  <c r="Q41" i="20"/>
  <c r="V41" i="20"/>
  <c r="G42" i="20"/>
  <c r="M42" i="20" s="1"/>
  <c r="I42" i="20"/>
  <c r="K42" i="20"/>
  <c r="O42" i="20"/>
  <c r="Q42" i="20"/>
  <c r="V42" i="20"/>
  <c r="G43" i="20"/>
  <c r="I43" i="20"/>
  <c r="K43" i="20"/>
  <c r="M43" i="20"/>
  <c r="O43" i="20"/>
  <c r="Q43" i="20"/>
  <c r="V43" i="20"/>
  <c r="G44" i="20"/>
  <c r="M44" i="20" s="1"/>
  <c r="I44" i="20"/>
  <c r="K44" i="20"/>
  <c r="O44" i="20"/>
  <c r="Q44" i="20"/>
  <c r="V44" i="20"/>
  <c r="G45" i="20"/>
  <c r="I45" i="20"/>
  <c r="K45" i="20"/>
  <c r="M45" i="20"/>
  <c r="O45" i="20"/>
  <c r="Q45" i="20"/>
  <c r="V45" i="20"/>
  <c r="G47" i="20"/>
  <c r="I47" i="20"/>
  <c r="I46" i="20" s="1"/>
  <c r="K47" i="20"/>
  <c r="M47" i="20"/>
  <c r="O47" i="20"/>
  <c r="Q47" i="20"/>
  <c r="Q46" i="20" s="1"/>
  <c r="V47" i="20"/>
  <c r="G48" i="20"/>
  <c r="M48" i="20" s="1"/>
  <c r="I48" i="20"/>
  <c r="K48" i="20"/>
  <c r="K46" i="20" s="1"/>
  <c r="O48" i="20"/>
  <c r="Q48" i="20"/>
  <c r="V48" i="20"/>
  <c r="V46" i="20" s="1"/>
  <c r="G49" i="20"/>
  <c r="I49" i="20"/>
  <c r="K49" i="20"/>
  <c r="M49" i="20"/>
  <c r="O49" i="20"/>
  <c r="Q49" i="20"/>
  <c r="V49" i="20"/>
  <c r="G50" i="20"/>
  <c r="M50" i="20" s="1"/>
  <c r="I50" i="20"/>
  <c r="K50" i="20"/>
  <c r="O50" i="20"/>
  <c r="O46" i="20" s="1"/>
  <c r="Q50" i="20"/>
  <c r="V50" i="20"/>
  <c r="G51" i="20"/>
  <c r="I51" i="20"/>
  <c r="K51" i="20"/>
  <c r="M51" i="20"/>
  <c r="O51" i="20"/>
  <c r="Q51" i="20"/>
  <c r="V51" i="20"/>
  <c r="G52" i="20"/>
  <c r="M52" i="20" s="1"/>
  <c r="I52" i="20"/>
  <c r="K52" i="20"/>
  <c r="O52" i="20"/>
  <c r="Q52" i="20"/>
  <c r="V52" i="20"/>
  <c r="G53" i="20"/>
  <c r="I53" i="20"/>
  <c r="K53" i="20"/>
  <c r="M53" i="20"/>
  <c r="O53" i="20"/>
  <c r="Q53" i="20"/>
  <c r="V53" i="20"/>
  <c r="G54" i="20"/>
  <c r="M54" i="20" s="1"/>
  <c r="I54" i="20"/>
  <c r="K54" i="20"/>
  <c r="O54" i="20"/>
  <c r="Q54" i="20"/>
  <c r="V54" i="20"/>
  <c r="G55" i="20"/>
  <c r="I55" i="20"/>
  <c r="K55" i="20"/>
  <c r="M55" i="20"/>
  <c r="O55" i="20"/>
  <c r="Q55" i="20"/>
  <c r="V55" i="20"/>
  <c r="G56" i="20"/>
  <c r="M56" i="20" s="1"/>
  <c r="I56" i="20"/>
  <c r="K56" i="20"/>
  <c r="O56" i="20"/>
  <c r="Q56" i="20"/>
  <c r="V56" i="20"/>
  <c r="G57" i="20"/>
  <c r="I57" i="20"/>
  <c r="K57" i="20"/>
  <c r="M57" i="20"/>
  <c r="O57" i="20"/>
  <c r="Q57" i="20"/>
  <c r="V57" i="20"/>
  <c r="G58" i="20"/>
  <c r="M58" i="20" s="1"/>
  <c r="I58" i="20"/>
  <c r="K58" i="20"/>
  <c r="O58" i="20"/>
  <c r="Q58" i="20"/>
  <c r="V58" i="20"/>
  <c r="G59" i="20"/>
  <c r="I59" i="20"/>
  <c r="K59" i="20"/>
  <c r="M59" i="20"/>
  <c r="O59" i="20"/>
  <c r="Q59" i="20"/>
  <c r="V59" i="20"/>
  <c r="G60" i="20"/>
  <c r="M60" i="20" s="1"/>
  <c r="I60" i="20"/>
  <c r="K60" i="20"/>
  <c r="O60" i="20"/>
  <c r="Q60" i="20"/>
  <c r="V60" i="20"/>
  <c r="G61" i="20"/>
  <c r="I61" i="20"/>
  <c r="K61" i="20"/>
  <c r="M61" i="20"/>
  <c r="O61" i="20"/>
  <c r="Q61" i="20"/>
  <c r="V61" i="20"/>
  <c r="G62" i="20"/>
  <c r="M62" i="20" s="1"/>
  <c r="I62" i="20"/>
  <c r="K62" i="20"/>
  <c r="O62" i="20"/>
  <c r="Q62" i="20"/>
  <c r="V62" i="20"/>
  <c r="G63" i="20"/>
  <c r="I63" i="20"/>
  <c r="K63" i="20"/>
  <c r="M63" i="20"/>
  <c r="O63" i="20"/>
  <c r="Q63" i="20"/>
  <c r="V63" i="20"/>
  <c r="G64" i="20"/>
  <c r="M64" i="20" s="1"/>
  <c r="I64" i="20"/>
  <c r="K64" i="20"/>
  <c r="O64" i="20"/>
  <c r="Q64" i="20"/>
  <c r="V64" i="20"/>
  <c r="G65" i="20"/>
  <c r="I65" i="20"/>
  <c r="K65" i="20"/>
  <c r="M65" i="20"/>
  <c r="O65" i="20"/>
  <c r="Q65" i="20"/>
  <c r="V65" i="20"/>
  <c r="G66" i="20"/>
  <c r="M66" i="20" s="1"/>
  <c r="I66" i="20"/>
  <c r="K66" i="20"/>
  <c r="O66" i="20"/>
  <c r="Q66" i="20"/>
  <c r="V66" i="20"/>
  <c r="G67" i="20"/>
  <c r="I67" i="20"/>
  <c r="K67" i="20"/>
  <c r="M67" i="20"/>
  <c r="O67" i="20"/>
  <c r="Q67" i="20"/>
  <c r="V67" i="20"/>
  <c r="G68" i="20"/>
  <c r="M68" i="20" s="1"/>
  <c r="I68" i="20"/>
  <c r="K68" i="20"/>
  <c r="O68" i="20"/>
  <c r="Q68" i="20"/>
  <c r="V68" i="20"/>
  <c r="G69" i="20"/>
  <c r="I69" i="20"/>
  <c r="K69" i="20"/>
  <c r="M69" i="20"/>
  <c r="O69" i="20"/>
  <c r="Q69" i="20"/>
  <c r="V69" i="20"/>
  <c r="AE71" i="20"/>
  <c r="G195" i="19"/>
  <c r="BA189" i="19"/>
  <c r="BA186" i="19"/>
  <c r="BA90" i="19"/>
  <c r="BA50" i="19"/>
  <c r="BA27" i="19"/>
  <c r="BA19" i="19"/>
  <c r="BA16" i="19"/>
  <c r="BA13" i="19"/>
  <c r="BA10" i="19"/>
  <c r="G9" i="19"/>
  <c r="M9" i="19" s="1"/>
  <c r="I9" i="19"/>
  <c r="I8" i="19" s="1"/>
  <c r="K9" i="19"/>
  <c r="K8" i="19" s="1"/>
  <c r="O9" i="19"/>
  <c r="Q9" i="19"/>
  <c r="Q8" i="19" s="1"/>
  <c r="V9" i="19"/>
  <c r="V8" i="19" s="1"/>
  <c r="G12" i="19"/>
  <c r="I12" i="19"/>
  <c r="K12" i="19"/>
  <c r="M12" i="19"/>
  <c r="O12" i="19"/>
  <c r="Q12" i="19"/>
  <c r="V12" i="19"/>
  <c r="G15" i="19"/>
  <c r="I15" i="19"/>
  <c r="K15" i="19"/>
  <c r="M15" i="19"/>
  <c r="O15" i="19"/>
  <c r="Q15" i="19"/>
  <c r="V15" i="19"/>
  <c r="G18" i="19"/>
  <c r="M18" i="19" s="1"/>
  <c r="I18" i="19"/>
  <c r="K18" i="19"/>
  <c r="O18" i="19"/>
  <c r="O8" i="19" s="1"/>
  <c r="Q18" i="19"/>
  <c r="V18" i="19"/>
  <c r="G26" i="19"/>
  <c r="M26" i="19" s="1"/>
  <c r="I26" i="19"/>
  <c r="K26" i="19"/>
  <c r="O26" i="19"/>
  <c r="Q26" i="19"/>
  <c r="V26" i="19"/>
  <c r="K37" i="19"/>
  <c r="V37" i="19"/>
  <c r="G38" i="19"/>
  <c r="I38" i="19"/>
  <c r="I37" i="19" s="1"/>
  <c r="K38" i="19"/>
  <c r="M38" i="19"/>
  <c r="O38" i="19"/>
  <c r="Q38" i="19"/>
  <c r="Q37" i="19" s="1"/>
  <c r="V38" i="19"/>
  <c r="G45" i="19"/>
  <c r="M45" i="19" s="1"/>
  <c r="I45" i="19"/>
  <c r="K45" i="19"/>
  <c r="O45" i="19"/>
  <c r="O37" i="19" s="1"/>
  <c r="Q45" i="19"/>
  <c r="V45" i="19"/>
  <c r="G49" i="19"/>
  <c r="G48" i="19" s="1"/>
  <c r="I49" i="19"/>
  <c r="K49" i="19"/>
  <c r="K48" i="19" s="1"/>
  <c r="O49" i="19"/>
  <c r="O48" i="19" s="1"/>
  <c r="Q49" i="19"/>
  <c r="V49" i="19"/>
  <c r="V48" i="19" s="1"/>
  <c r="G60" i="19"/>
  <c r="I60" i="19"/>
  <c r="K60" i="19"/>
  <c r="M60" i="19"/>
  <c r="O60" i="19"/>
  <c r="Q60" i="19"/>
  <c r="V60" i="19"/>
  <c r="G63" i="19"/>
  <c r="M63" i="19" s="1"/>
  <c r="I63" i="19"/>
  <c r="K63" i="19"/>
  <c r="O63" i="19"/>
  <c r="Q63" i="19"/>
  <c r="V63" i="19"/>
  <c r="G67" i="19"/>
  <c r="I67" i="19"/>
  <c r="I48" i="19" s="1"/>
  <c r="K67" i="19"/>
  <c r="M67" i="19"/>
  <c r="O67" i="19"/>
  <c r="Q67" i="19"/>
  <c r="Q48" i="19" s="1"/>
  <c r="V67" i="19"/>
  <c r="G69" i="19"/>
  <c r="M69" i="19" s="1"/>
  <c r="I69" i="19"/>
  <c r="K69" i="19"/>
  <c r="O69" i="19"/>
  <c r="Q69" i="19"/>
  <c r="V69" i="19"/>
  <c r="G73" i="19"/>
  <c r="M73" i="19" s="1"/>
  <c r="M72" i="19" s="1"/>
  <c r="I73" i="19"/>
  <c r="K73" i="19"/>
  <c r="K72" i="19" s="1"/>
  <c r="O73" i="19"/>
  <c r="O72" i="19" s="1"/>
  <c r="Q73" i="19"/>
  <c r="V73" i="19"/>
  <c r="V72" i="19" s="1"/>
  <c r="G89" i="19"/>
  <c r="I89" i="19"/>
  <c r="I72" i="19" s="1"/>
  <c r="K89" i="19"/>
  <c r="M89" i="19"/>
  <c r="O89" i="19"/>
  <c r="Q89" i="19"/>
  <c r="Q72" i="19" s="1"/>
  <c r="V89" i="19"/>
  <c r="G94" i="19"/>
  <c r="M94" i="19" s="1"/>
  <c r="I94" i="19"/>
  <c r="K94" i="19"/>
  <c r="O94" i="19"/>
  <c r="Q94" i="19"/>
  <c r="V94" i="19"/>
  <c r="G112" i="19"/>
  <c r="I112" i="19"/>
  <c r="K112" i="19"/>
  <c r="M112" i="19"/>
  <c r="O112" i="19"/>
  <c r="Q112" i="19"/>
  <c r="V112" i="19"/>
  <c r="G117" i="19"/>
  <c r="I117" i="19"/>
  <c r="I116" i="19" s="1"/>
  <c r="K117" i="19"/>
  <c r="M117" i="19"/>
  <c r="O117" i="19"/>
  <c r="Q117" i="19"/>
  <c r="Q116" i="19" s="1"/>
  <c r="V117" i="19"/>
  <c r="V116" i="19" s="1"/>
  <c r="G120" i="19"/>
  <c r="M120" i="19" s="1"/>
  <c r="I120" i="19"/>
  <c r="K120" i="19"/>
  <c r="K116" i="19" s="1"/>
  <c r="O120" i="19"/>
  <c r="Q120" i="19"/>
  <c r="V120" i="19"/>
  <c r="G123" i="19"/>
  <c r="I123" i="19"/>
  <c r="K123" i="19"/>
  <c r="M123" i="19"/>
  <c r="O123" i="19"/>
  <c r="Q123" i="19"/>
  <c r="V123" i="19"/>
  <c r="G125" i="19"/>
  <c r="M125" i="19" s="1"/>
  <c r="I125" i="19"/>
  <c r="K125" i="19"/>
  <c r="O125" i="19"/>
  <c r="O116" i="19" s="1"/>
  <c r="Q125" i="19"/>
  <c r="V125" i="19"/>
  <c r="G127" i="19"/>
  <c r="I127" i="19"/>
  <c r="K127" i="19"/>
  <c r="M127" i="19"/>
  <c r="O127" i="19"/>
  <c r="Q127" i="19"/>
  <c r="V127" i="19"/>
  <c r="G129" i="19"/>
  <c r="I129" i="19"/>
  <c r="K129" i="19"/>
  <c r="M129" i="19"/>
  <c r="O129" i="19"/>
  <c r="Q129" i="19"/>
  <c r="V129" i="19"/>
  <c r="G130" i="19"/>
  <c r="I130" i="19"/>
  <c r="K130" i="19"/>
  <c r="M130" i="19"/>
  <c r="O130" i="19"/>
  <c r="Q130" i="19"/>
  <c r="V130" i="19"/>
  <c r="G132" i="19"/>
  <c r="M132" i="19" s="1"/>
  <c r="I132" i="19"/>
  <c r="K132" i="19"/>
  <c r="O132" i="19"/>
  <c r="Q132" i="19"/>
  <c r="V132" i="19"/>
  <c r="G134" i="19"/>
  <c r="I134" i="19"/>
  <c r="K134" i="19"/>
  <c r="M134" i="19"/>
  <c r="O134" i="19"/>
  <c r="Q134" i="19"/>
  <c r="V134" i="19"/>
  <c r="G136" i="19"/>
  <c r="I136" i="19"/>
  <c r="K136" i="19"/>
  <c r="M136" i="19"/>
  <c r="O136" i="19"/>
  <c r="Q136" i="19"/>
  <c r="V136" i="19"/>
  <c r="G138" i="19"/>
  <c r="I138" i="19"/>
  <c r="K138" i="19"/>
  <c r="M138" i="19"/>
  <c r="O138" i="19"/>
  <c r="Q138" i="19"/>
  <c r="V138" i="19"/>
  <c r="G141" i="19"/>
  <c r="I141" i="19"/>
  <c r="I140" i="19" s="1"/>
  <c r="K141" i="19"/>
  <c r="K140" i="19" s="1"/>
  <c r="M141" i="19"/>
  <c r="O141" i="19"/>
  <c r="Q141" i="19"/>
  <c r="Q140" i="19" s="1"/>
  <c r="V141" i="19"/>
  <c r="V140" i="19" s="1"/>
  <c r="G146" i="19"/>
  <c r="I146" i="19"/>
  <c r="K146" i="19"/>
  <c r="M146" i="19"/>
  <c r="O146" i="19"/>
  <c r="Q146" i="19"/>
  <c r="V146" i="19"/>
  <c r="G149" i="19"/>
  <c r="I149" i="19"/>
  <c r="K149" i="19"/>
  <c r="M149" i="19"/>
  <c r="O149" i="19"/>
  <c r="Q149" i="19"/>
  <c r="V149" i="19"/>
  <c r="G152" i="19"/>
  <c r="M152" i="19" s="1"/>
  <c r="I152" i="19"/>
  <c r="K152" i="19"/>
  <c r="O152" i="19"/>
  <c r="O140" i="19" s="1"/>
  <c r="Q152" i="19"/>
  <c r="V152" i="19"/>
  <c r="G156" i="19"/>
  <c r="I156" i="19"/>
  <c r="K156" i="19"/>
  <c r="K155" i="19" s="1"/>
  <c r="M156" i="19"/>
  <c r="O156" i="19"/>
  <c r="Q156" i="19"/>
  <c r="V156" i="19"/>
  <c r="V155" i="19" s="1"/>
  <c r="G159" i="19"/>
  <c r="I159" i="19"/>
  <c r="K159" i="19"/>
  <c r="M159" i="19"/>
  <c r="O159" i="19"/>
  <c r="Q159" i="19"/>
  <c r="V159" i="19"/>
  <c r="G162" i="19"/>
  <c r="G155" i="19" s="1"/>
  <c r="I162" i="19"/>
  <c r="K162" i="19"/>
  <c r="O162" i="19"/>
  <c r="O155" i="19" s="1"/>
  <c r="Q162" i="19"/>
  <c r="V162" i="19"/>
  <c r="G165" i="19"/>
  <c r="M165" i="19" s="1"/>
  <c r="I165" i="19"/>
  <c r="I155" i="19" s="1"/>
  <c r="K165" i="19"/>
  <c r="O165" i="19"/>
  <c r="Q165" i="19"/>
  <c r="Q155" i="19" s="1"/>
  <c r="V165" i="19"/>
  <c r="G167" i="19"/>
  <c r="I167" i="19"/>
  <c r="K167" i="19"/>
  <c r="M167" i="19"/>
  <c r="O167" i="19"/>
  <c r="Q167" i="19"/>
  <c r="V167" i="19"/>
  <c r="G169" i="19"/>
  <c r="I169" i="19"/>
  <c r="K169" i="19"/>
  <c r="M169" i="19"/>
  <c r="O169" i="19"/>
  <c r="Q169" i="19"/>
  <c r="V169" i="19"/>
  <c r="G172" i="19"/>
  <c r="M172" i="19" s="1"/>
  <c r="I172" i="19"/>
  <c r="I171" i="19" s="1"/>
  <c r="K172" i="19"/>
  <c r="K171" i="19" s="1"/>
  <c r="O172" i="19"/>
  <c r="Q172" i="19"/>
  <c r="Q171" i="19" s="1"/>
  <c r="V172" i="19"/>
  <c r="V171" i="19" s="1"/>
  <c r="G175" i="19"/>
  <c r="I175" i="19"/>
  <c r="K175" i="19"/>
  <c r="M175" i="19"/>
  <c r="O175" i="19"/>
  <c r="Q175" i="19"/>
  <c r="V175" i="19"/>
  <c r="G178" i="19"/>
  <c r="I178" i="19"/>
  <c r="K178" i="19"/>
  <c r="M178" i="19"/>
  <c r="O178" i="19"/>
  <c r="Q178" i="19"/>
  <c r="V178" i="19"/>
  <c r="G180" i="19"/>
  <c r="M180" i="19" s="1"/>
  <c r="I180" i="19"/>
  <c r="K180" i="19"/>
  <c r="O180" i="19"/>
  <c r="O171" i="19" s="1"/>
  <c r="Q180" i="19"/>
  <c r="V180" i="19"/>
  <c r="G182" i="19"/>
  <c r="M182" i="19" s="1"/>
  <c r="I182" i="19"/>
  <c r="K182" i="19"/>
  <c r="O182" i="19"/>
  <c r="Q182" i="19"/>
  <c r="V182" i="19"/>
  <c r="G185" i="19"/>
  <c r="I185" i="19"/>
  <c r="K185" i="19"/>
  <c r="M185" i="19"/>
  <c r="O185" i="19"/>
  <c r="Q185" i="19"/>
  <c r="V185" i="19"/>
  <c r="G188" i="19"/>
  <c r="I188" i="19"/>
  <c r="K188" i="19"/>
  <c r="M188" i="19"/>
  <c r="O188" i="19"/>
  <c r="Q188" i="19"/>
  <c r="V188" i="19"/>
  <c r="G191" i="19"/>
  <c r="O191" i="19"/>
  <c r="G192" i="19"/>
  <c r="M192" i="19" s="1"/>
  <c r="M191" i="19" s="1"/>
  <c r="I192" i="19"/>
  <c r="I191" i="19" s="1"/>
  <c r="K192" i="19"/>
  <c r="K191" i="19" s="1"/>
  <c r="O192" i="19"/>
  <c r="Q192" i="19"/>
  <c r="Q191" i="19" s="1"/>
  <c r="V192" i="19"/>
  <c r="V191" i="19" s="1"/>
  <c r="AE195" i="19"/>
  <c r="G115" i="18"/>
  <c r="BA109" i="18"/>
  <c r="BA79" i="18"/>
  <c r="BA67" i="18"/>
  <c r="BA33" i="18"/>
  <c r="BA18" i="18"/>
  <c r="BA14" i="18"/>
  <c r="BA10" i="18"/>
  <c r="G8" i="18"/>
  <c r="O8" i="18"/>
  <c r="G9" i="18"/>
  <c r="M9" i="18" s="1"/>
  <c r="M8" i="18" s="1"/>
  <c r="I9" i="18"/>
  <c r="I8" i="18" s="1"/>
  <c r="K9" i="18"/>
  <c r="K8" i="18" s="1"/>
  <c r="O9" i="18"/>
  <c r="Q9" i="18"/>
  <c r="Q8" i="18" s="1"/>
  <c r="V9" i="18"/>
  <c r="V8" i="18" s="1"/>
  <c r="G13" i="18"/>
  <c r="I13" i="18"/>
  <c r="I12" i="18" s="1"/>
  <c r="K13" i="18"/>
  <c r="M13" i="18"/>
  <c r="O13" i="18"/>
  <c r="Q13" i="18"/>
  <c r="Q12" i="18" s="1"/>
  <c r="V13" i="18"/>
  <c r="G17" i="18"/>
  <c r="G12" i="18" s="1"/>
  <c r="I17" i="18"/>
  <c r="K17" i="18"/>
  <c r="K12" i="18" s="1"/>
  <c r="O17" i="18"/>
  <c r="O12" i="18" s="1"/>
  <c r="Q17" i="18"/>
  <c r="V17" i="18"/>
  <c r="V12" i="18" s="1"/>
  <c r="G25" i="18"/>
  <c r="M25" i="18" s="1"/>
  <c r="M24" i="18" s="1"/>
  <c r="I25" i="18"/>
  <c r="K25" i="18"/>
  <c r="K24" i="18" s="1"/>
  <c r="O25" i="18"/>
  <c r="O24" i="18" s="1"/>
  <c r="Q25" i="18"/>
  <c r="V25" i="18"/>
  <c r="V24" i="18" s="1"/>
  <c r="G28" i="18"/>
  <c r="I28" i="18"/>
  <c r="I24" i="18" s="1"/>
  <c r="K28" i="18"/>
  <c r="M28" i="18"/>
  <c r="O28" i="18"/>
  <c r="Q28" i="18"/>
  <c r="Q24" i="18" s="1"/>
  <c r="V28" i="18"/>
  <c r="G32" i="18"/>
  <c r="I32" i="18"/>
  <c r="I31" i="18" s="1"/>
  <c r="K32" i="18"/>
  <c r="M32" i="18"/>
  <c r="O32" i="18"/>
  <c r="Q32" i="18"/>
  <c r="Q31" i="18" s="1"/>
  <c r="V32" i="18"/>
  <c r="G36" i="18"/>
  <c r="M36" i="18" s="1"/>
  <c r="I36" i="18"/>
  <c r="K36" i="18"/>
  <c r="K31" i="18" s="1"/>
  <c r="O36" i="18"/>
  <c r="Q36" i="18"/>
  <c r="V36" i="18"/>
  <c r="V31" i="18" s="1"/>
  <c r="G40" i="18"/>
  <c r="I40" i="18"/>
  <c r="K40" i="18"/>
  <c r="M40" i="18"/>
  <c r="O40" i="18"/>
  <c r="Q40" i="18"/>
  <c r="V40" i="18"/>
  <c r="G44" i="18"/>
  <c r="M44" i="18" s="1"/>
  <c r="I44" i="18"/>
  <c r="K44" i="18"/>
  <c r="O44" i="18"/>
  <c r="O31" i="18" s="1"/>
  <c r="Q44" i="18"/>
  <c r="V44" i="18"/>
  <c r="G47" i="18"/>
  <c r="I47" i="18"/>
  <c r="K47" i="18"/>
  <c r="M47" i="18"/>
  <c r="O47" i="18"/>
  <c r="Q47" i="18"/>
  <c r="V47" i="18"/>
  <c r="G51" i="18"/>
  <c r="I51" i="18"/>
  <c r="I50" i="18" s="1"/>
  <c r="K51" i="18"/>
  <c r="M51" i="18"/>
  <c r="O51" i="18"/>
  <c r="Q51" i="18"/>
  <c r="Q50" i="18" s="1"/>
  <c r="V51" i="18"/>
  <c r="G58" i="18"/>
  <c r="G50" i="18" s="1"/>
  <c r="I58" i="18"/>
  <c r="K58" i="18"/>
  <c r="O58" i="18"/>
  <c r="O50" i="18" s="1"/>
  <c r="Q58" i="18"/>
  <c r="V58" i="18"/>
  <c r="G66" i="18"/>
  <c r="I66" i="18"/>
  <c r="K66" i="18"/>
  <c r="M66" i="18"/>
  <c r="O66" i="18"/>
  <c r="Q66" i="18"/>
  <c r="V66" i="18"/>
  <c r="G69" i="18"/>
  <c r="M69" i="18" s="1"/>
  <c r="I69" i="18"/>
  <c r="K69" i="18"/>
  <c r="K50" i="18" s="1"/>
  <c r="O69" i="18"/>
  <c r="Q69" i="18"/>
  <c r="V69" i="18"/>
  <c r="V50" i="18" s="1"/>
  <c r="G72" i="18"/>
  <c r="I72" i="18"/>
  <c r="K72" i="18"/>
  <c r="M72" i="18"/>
  <c r="O72" i="18"/>
  <c r="Q72" i="18"/>
  <c r="V72" i="18"/>
  <c r="G75" i="18"/>
  <c r="I75" i="18"/>
  <c r="I74" i="18" s="1"/>
  <c r="K75" i="18"/>
  <c r="M75" i="18"/>
  <c r="O75" i="18"/>
  <c r="Q75" i="18"/>
  <c r="Q74" i="18" s="1"/>
  <c r="V75" i="18"/>
  <c r="G78" i="18"/>
  <c r="M78" i="18" s="1"/>
  <c r="I78" i="18"/>
  <c r="K78" i="18"/>
  <c r="K74" i="18" s="1"/>
  <c r="O78" i="18"/>
  <c r="Q78" i="18"/>
  <c r="V78" i="18"/>
  <c r="V74" i="18" s="1"/>
  <c r="G81" i="18"/>
  <c r="I81" i="18"/>
  <c r="K81" i="18"/>
  <c r="M81" i="18"/>
  <c r="O81" i="18"/>
  <c r="Q81" i="18"/>
  <c r="V81" i="18"/>
  <c r="G83" i="18"/>
  <c r="M83" i="18" s="1"/>
  <c r="I83" i="18"/>
  <c r="K83" i="18"/>
  <c r="O83" i="18"/>
  <c r="O74" i="18" s="1"/>
  <c r="Q83" i="18"/>
  <c r="V83" i="18"/>
  <c r="I85" i="18"/>
  <c r="Q85" i="18"/>
  <c r="G86" i="18"/>
  <c r="M86" i="18" s="1"/>
  <c r="M85" i="18" s="1"/>
  <c r="I86" i="18"/>
  <c r="K86" i="18"/>
  <c r="K85" i="18" s="1"/>
  <c r="O86" i="18"/>
  <c r="O85" i="18" s="1"/>
  <c r="Q86" i="18"/>
  <c r="V86" i="18"/>
  <c r="V85" i="18" s="1"/>
  <c r="G90" i="18"/>
  <c r="G89" i="18" s="1"/>
  <c r="I90" i="18"/>
  <c r="K90" i="18"/>
  <c r="K89" i="18" s="1"/>
  <c r="O90" i="18"/>
  <c r="O89" i="18" s="1"/>
  <c r="Q90" i="18"/>
  <c r="V90" i="18"/>
  <c r="V89" i="18" s="1"/>
  <c r="G93" i="18"/>
  <c r="I93" i="18"/>
  <c r="I89" i="18" s="1"/>
  <c r="K93" i="18"/>
  <c r="M93" i="18"/>
  <c r="O93" i="18"/>
  <c r="Q93" i="18"/>
  <c r="Q89" i="18" s="1"/>
  <c r="V93" i="18"/>
  <c r="G96" i="18"/>
  <c r="M96" i="18" s="1"/>
  <c r="I96" i="18"/>
  <c r="K96" i="18"/>
  <c r="O96" i="18"/>
  <c r="Q96" i="18"/>
  <c r="V96" i="18"/>
  <c r="G98" i="18"/>
  <c r="I98" i="18"/>
  <c r="K98" i="18"/>
  <c r="M98" i="18"/>
  <c r="O98" i="18"/>
  <c r="Q98" i="18"/>
  <c r="V98" i="18"/>
  <c r="G100" i="18"/>
  <c r="M100" i="18" s="1"/>
  <c r="I100" i="18"/>
  <c r="K100" i="18"/>
  <c r="O100" i="18"/>
  <c r="Q100" i="18"/>
  <c r="V100" i="18"/>
  <c r="I102" i="18"/>
  <c r="Q102" i="18"/>
  <c r="G103" i="18"/>
  <c r="M103" i="18" s="1"/>
  <c r="I103" i="18"/>
  <c r="K103" i="18"/>
  <c r="K102" i="18" s="1"/>
  <c r="O103" i="18"/>
  <c r="O102" i="18" s="1"/>
  <c r="Q103" i="18"/>
  <c r="V103" i="18"/>
  <c r="V102" i="18" s="1"/>
  <c r="G106" i="18"/>
  <c r="I106" i="18"/>
  <c r="K106" i="18"/>
  <c r="M106" i="18"/>
  <c r="O106" i="18"/>
  <c r="Q106" i="18"/>
  <c r="V106" i="18"/>
  <c r="G108" i="18"/>
  <c r="AF115" i="18" s="1"/>
  <c r="I108" i="18"/>
  <c r="K108" i="18"/>
  <c r="O108" i="18"/>
  <c r="Q108" i="18"/>
  <c r="V108" i="18"/>
  <c r="I111" i="18"/>
  <c r="Q111" i="18"/>
  <c r="G112" i="18"/>
  <c r="M112" i="18" s="1"/>
  <c r="M111" i="18" s="1"/>
  <c r="I112" i="18"/>
  <c r="K112" i="18"/>
  <c r="K111" i="18" s="1"/>
  <c r="O112" i="18"/>
  <c r="O111" i="18" s="1"/>
  <c r="Q112" i="18"/>
  <c r="V112" i="18"/>
  <c r="V111" i="18" s="1"/>
  <c r="AE115" i="18"/>
  <c r="G181" i="17"/>
  <c r="BA161" i="17"/>
  <c r="BA158" i="17"/>
  <c r="BA96" i="17"/>
  <c r="BA68" i="17"/>
  <c r="BA33" i="17"/>
  <c r="BA24" i="17"/>
  <c r="BA19" i="17"/>
  <c r="BA14" i="17"/>
  <c r="G9" i="17"/>
  <c r="G8" i="17" s="1"/>
  <c r="I9" i="17"/>
  <c r="I8" i="17" s="1"/>
  <c r="K9" i="17"/>
  <c r="K8" i="17" s="1"/>
  <c r="O9" i="17"/>
  <c r="O8" i="17" s="1"/>
  <c r="Q9" i="17"/>
  <c r="Q8" i="17" s="1"/>
  <c r="V9" i="17"/>
  <c r="V8" i="17" s="1"/>
  <c r="G11" i="17"/>
  <c r="I11" i="17"/>
  <c r="K11" i="17"/>
  <c r="M11" i="17"/>
  <c r="O11" i="17"/>
  <c r="Q11" i="17"/>
  <c r="V11" i="17"/>
  <c r="G13" i="17"/>
  <c r="I13" i="17"/>
  <c r="K13" i="17"/>
  <c r="M13" i="17"/>
  <c r="O13" i="17"/>
  <c r="Q13" i="17"/>
  <c r="V13" i="17"/>
  <c r="G18" i="17"/>
  <c r="G17" i="17" s="1"/>
  <c r="I18" i="17"/>
  <c r="I17" i="17" s="1"/>
  <c r="K18" i="17"/>
  <c r="K17" i="17" s="1"/>
  <c r="O18" i="17"/>
  <c r="O17" i="17" s="1"/>
  <c r="Q18" i="17"/>
  <c r="Q17" i="17" s="1"/>
  <c r="V18" i="17"/>
  <c r="V17" i="17" s="1"/>
  <c r="G23" i="17"/>
  <c r="I23" i="17"/>
  <c r="K23" i="17"/>
  <c r="M23" i="17"/>
  <c r="O23" i="17"/>
  <c r="Q23" i="17"/>
  <c r="V23" i="17"/>
  <c r="G32" i="17"/>
  <c r="I32" i="17"/>
  <c r="K32" i="17"/>
  <c r="M32" i="17"/>
  <c r="O32" i="17"/>
  <c r="Q32" i="17"/>
  <c r="V32" i="17"/>
  <c r="G45" i="17"/>
  <c r="G44" i="17" s="1"/>
  <c r="I45" i="17"/>
  <c r="I44" i="17" s="1"/>
  <c r="K45" i="17"/>
  <c r="K44" i="17" s="1"/>
  <c r="O45" i="17"/>
  <c r="O44" i="17" s="1"/>
  <c r="Q45" i="17"/>
  <c r="Q44" i="17" s="1"/>
  <c r="V45" i="17"/>
  <c r="V44" i="17" s="1"/>
  <c r="G53" i="17"/>
  <c r="I53" i="17"/>
  <c r="K53" i="17"/>
  <c r="M53" i="17"/>
  <c r="O53" i="17"/>
  <c r="Q53" i="17"/>
  <c r="V53" i="17"/>
  <c r="G60" i="17"/>
  <c r="I60" i="17"/>
  <c r="K60" i="17"/>
  <c r="M60" i="17"/>
  <c r="O60" i="17"/>
  <c r="Q60" i="17"/>
  <c r="V60" i="17"/>
  <c r="G63" i="17"/>
  <c r="I63" i="17"/>
  <c r="K63" i="17"/>
  <c r="M63" i="17"/>
  <c r="O63" i="17"/>
  <c r="Q63" i="17"/>
  <c r="V63" i="17"/>
  <c r="G66" i="17"/>
  <c r="O66" i="17"/>
  <c r="G67" i="17"/>
  <c r="I67" i="17"/>
  <c r="I66" i="17" s="1"/>
  <c r="K67" i="17"/>
  <c r="K66" i="17" s="1"/>
  <c r="M67" i="17"/>
  <c r="M66" i="17" s="1"/>
  <c r="O67" i="17"/>
  <c r="Q67" i="17"/>
  <c r="Q66" i="17" s="1"/>
  <c r="V67" i="17"/>
  <c r="V66" i="17" s="1"/>
  <c r="G79" i="17"/>
  <c r="I79" i="17"/>
  <c r="K79" i="17"/>
  <c r="M79" i="17"/>
  <c r="O79" i="17"/>
  <c r="Q79" i="17"/>
  <c r="V79" i="17"/>
  <c r="G82" i="17"/>
  <c r="I82" i="17"/>
  <c r="K82" i="17"/>
  <c r="M82" i="17"/>
  <c r="O82" i="17"/>
  <c r="Q82" i="17"/>
  <c r="V82" i="17"/>
  <c r="G85" i="17"/>
  <c r="G86" i="17"/>
  <c r="I86" i="17"/>
  <c r="I85" i="17" s="1"/>
  <c r="K86" i="17"/>
  <c r="K85" i="17" s="1"/>
  <c r="M86" i="17"/>
  <c r="O86" i="17"/>
  <c r="Q86" i="17"/>
  <c r="Q85" i="17" s="1"/>
  <c r="V86" i="17"/>
  <c r="V85" i="17" s="1"/>
  <c r="G95" i="17"/>
  <c r="I95" i="17"/>
  <c r="K95" i="17"/>
  <c r="M95" i="17"/>
  <c r="O95" i="17"/>
  <c r="Q95" i="17"/>
  <c r="V95" i="17"/>
  <c r="G98" i="17"/>
  <c r="I98" i="17"/>
  <c r="K98" i="17"/>
  <c r="M98" i="17"/>
  <c r="O98" i="17"/>
  <c r="Q98" i="17"/>
  <c r="V98" i="17"/>
  <c r="G108" i="17"/>
  <c r="M108" i="17" s="1"/>
  <c r="I108" i="17"/>
  <c r="K108" i="17"/>
  <c r="O108" i="17"/>
  <c r="O85" i="17" s="1"/>
  <c r="Q108" i="17"/>
  <c r="V108" i="17"/>
  <c r="G110" i="17"/>
  <c r="I110" i="17"/>
  <c r="O110" i="17"/>
  <c r="Q110" i="17"/>
  <c r="G111" i="17"/>
  <c r="I111" i="17"/>
  <c r="K111" i="17"/>
  <c r="K110" i="17" s="1"/>
  <c r="M111" i="17"/>
  <c r="M110" i="17" s="1"/>
  <c r="O111" i="17"/>
  <c r="Q111" i="17"/>
  <c r="V111" i="17"/>
  <c r="V110" i="17" s="1"/>
  <c r="G115" i="17"/>
  <c r="G114" i="17" s="1"/>
  <c r="I115" i="17"/>
  <c r="I114" i="17" s="1"/>
  <c r="K115" i="17"/>
  <c r="O115" i="17"/>
  <c r="O114" i="17" s="1"/>
  <c r="Q115" i="17"/>
  <c r="Q114" i="17" s="1"/>
  <c r="V115" i="17"/>
  <c r="G118" i="17"/>
  <c r="M118" i="17" s="1"/>
  <c r="I118" i="17"/>
  <c r="K118" i="17"/>
  <c r="K114" i="17" s="1"/>
  <c r="O118" i="17"/>
  <c r="Q118" i="17"/>
  <c r="V118" i="17"/>
  <c r="V114" i="17" s="1"/>
  <c r="K121" i="17"/>
  <c r="V121" i="17"/>
  <c r="G122" i="17"/>
  <c r="G121" i="17" s="1"/>
  <c r="I122" i="17"/>
  <c r="K122" i="17"/>
  <c r="M122" i="17"/>
  <c r="O122" i="17"/>
  <c r="O121" i="17" s="1"/>
  <c r="Q122" i="17"/>
  <c r="V122" i="17"/>
  <c r="G124" i="17"/>
  <c r="M124" i="17" s="1"/>
  <c r="I124" i="17"/>
  <c r="I121" i="17" s="1"/>
  <c r="K124" i="17"/>
  <c r="O124" i="17"/>
  <c r="Q124" i="17"/>
  <c r="Q121" i="17" s="1"/>
  <c r="V124" i="17"/>
  <c r="G126" i="17"/>
  <c r="M126" i="17" s="1"/>
  <c r="I126" i="17"/>
  <c r="K126" i="17"/>
  <c r="O126" i="17"/>
  <c r="Q126" i="17"/>
  <c r="V126" i="17"/>
  <c r="K129" i="17"/>
  <c r="V129" i="17"/>
  <c r="G130" i="17"/>
  <c r="G129" i="17" s="1"/>
  <c r="I130" i="17"/>
  <c r="I129" i="17" s="1"/>
  <c r="K130" i="17"/>
  <c r="M130" i="17"/>
  <c r="O130" i="17"/>
  <c r="O129" i="17" s="1"/>
  <c r="Q130" i="17"/>
  <c r="Q129" i="17" s="1"/>
  <c r="V130" i="17"/>
  <c r="G132" i="17"/>
  <c r="M132" i="17" s="1"/>
  <c r="I132" i="17"/>
  <c r="K132" i="17"/>
  <c r="O132" i="17"/>
  <c r="Q132" i="17"/>
  <c r="V132" i="17"/>
  <c r="G135" i="17"/>
  <c r="I135" i="17"/>
  <c r="K135" i="17"/>
  <c r="M135" i="17"/>
  <c r="O135" i="17"/>
  <c r="Q135" i="17"/>
  <c r="V135" i="17"/>
  <c r="G138" i="17"/>
  <c r="G137" i="17" s="1"/>
  <c r="I138" i="17"/>
  <c r="I137" i="17" s="1"/>
  <c r="K138" i="17"/>
  <c r="M138" i="17"/>
  <c r="O138" i="17"/>
  <c r="O137" i="17" s="1"/>
  <c r="Q138" i="17"/>
  <c r="Q137" i="17" s="1"/>
  <c r="V138" i="17"/>
  <c r="G141" i="17"/>
  <c r="M141" i="17" s="1"/>
  <c r="I141" i="17"/>
  <c r="K141" i="17"/>
  <c r="O141" i="17"/>
  <c r="Q141" i="17"/>
  <c r="V141" i="17"/>
  <c r="G144" i="17"/>
  <c r="I144" i="17"/>
  <c r="K144" i="17"/>
  <c r="M144" i="17"/>
  <c r="O144" i="17"/>
  <c r="Q144" i="17"/>
  <c r="V144" i="17"/>
  <c r="G146" i="17"/>
  <c r="I146" i="17"/>
  <c r="K146" i="17"/>
  <c r="K137" i="17" s="1"/>
  <c r="M146" i="17"/>
  <c r="O146" i="17"/>
  <c r="Q146" i="17"/>
  <c r="V146" i="17"/>
  <c r="V137" i="17" s="1"/>
  <c r="G149" i="17"/>
  <c r="G148" i="17" s="1"/>
  <c r="I149" i="17"/>
  <c r="I148" i="17" s="1"/>
  <c r="K149" i="17"/>
  <c r="K148" i="17" s="1"/>
  <c r="O149" i="17"/>
  <c r="O148" i="17" s="1"/>
  <c r="Q149" i="17"/>
  <c r="Q148" i="17" s="1"/>
  <c r="V149" i="17"/>
  <c r="V148" i="17" s="1"/>
  <c r="G152" i="17"/>
  <c r="I152" i="17"/>
  <c r="K152" i="17"/>
  <c r="M152" i="17"/>
  <c r="O152" i="17"/>
  <c r="Q152" i="17"/>
  <c r="V152" i="17"/>
  <c r="G154" i="17"/>
  <c r="I154" i="17"/>
  <c r="K154" i="17"/>
  <c r="M154" i="17"/>
  <c r="O154" i="17"/>
  <c r="Q154" i="17"/>
  <c r="V154" i="17"/>
  <c r="G156" i="17"/>
  <c r="I156" i="17"/>
  <c r="K156" i="17"/>
  <c r="M156" i="17"/>
  <c r="O156" i="17"/>
  <c r="Q156" i="17"/>
  <c r="V156" i="17"/>
  <c r="G157" i="17"/>
  <c r="M157" i="17" s="1"/>
  <c r="I157" i="17"/>
  <c r="K157" i="17"/>
  <c r="O157" i="17"/>
  <c r="Q157" i="17"/>
  <c r="V157" i="17"/>
  <c r="G160" i="17"/>
  <c r="I160" i="17"/>
  <c r="K160" i="17"/>
  <c r="M160" i="17"/>
  <c r="O160" i="17"/>
  <c r="Q160" i="17"/>
  <c r="V160" i="17"/>
  <c r="K163" i="17"/>
  <c r="V163" i="17"/>
  <c r="G164" i="17"/>
  <c r="G163" i="17" s="1"/>
  <c r="I164" i="17"/>
  <c r="I163" i="17" s="1"/>
  <c r="K164" i="17"/>
  <c r="M164" i="17"/>
  <c r="O164" i="17"/>
  <c r="O163" i="17" s="1"/>
  <c r="Q164" i="17"/>
  <c r="Q163" i="17" s="1"/>
  <c r="V164" i="17"/>
  <c r="G167" i="17"/>
  <c r="M167" i="17" s="1"/>
  <c r="I167" i="17"/>
  <c r="K167" i="17"/>
  <c r="O167" i="17"/>
  <c r="Q167" i="17"/>
  <c r="V167" i="17"/>
  <c r="I170" i="17"/>
  <c r="Q170" i="17"/>
  <c r="G171" i="17"/>
  <c r="G170" i="17" s="1"/>
  <c r="I171" i="17"/>
  <c r="K171" i="17"/>
  <c r="K170" i="17" s="1"/>
  <c r="M171" i="17"/>
  <c r="M170" i="17" s="1"/>
  <c r="O171" i="17"/>
  <c r="O170" i="17" s="1"/>
  <c r="Q171" i="17"/>
  <c r="V171" i="17"/>
  <c r="V170" i="17" s="1"/>
  <c r="G175" i="17"/>
  <c r="G174" i="17" s="1"/>
  <c r="I175" i="17"/>
  <c r="I174" i="17" s="1"/>
  <c r="K175" i="17"/>
  <c r="K174" i="17" s="1"/>
  <c r="O175" i="17"/>
  <c r="O174" i="17" s="1"/>
  <c r="Q175" i="17"/>
  <c r="Q174" i="17" s="1"/>
  <c r="V175" i="17"/>
  <c r="V174" i="17" s="1"/>
  <c r="G176" i="17"/>
  <c r="M176" i="17" s="1"/>
  <c r="I176" i="17"/>
  <c r="K176" i="17"/>
  <c r="O176" i="17"/>
  <c r="Q176" i="17"/>
  <c r="V176" i="17"/>
  <c r="G177" i="17"/>
  <c r="I177" i="17"/>
  <c r="K177" i="17"/>
  <c r="M177" i="17"/>
  <c r="O177" i="17"/>
  <c r="Q177" i="17"/>
  <c r="V177" i="17"/>
  <c r="G178" i="17"/>
  <c r="I178" i="17"/>
  <c r="K178" i="17"/>
  <c r="M178" i="17"/>
  <c r="O178" i="17"/>
  <c r="Q178" i="17"/>
  <c r="V178" i="17"/>
  <c r="AE181" i="17"/>
  <c r="G156" i="16"/>
  <c r="BA131" i="16"/>
  <c r="BA129" i="16"/>
  <c r="BA126" i="16"/>
  <c r="BA90" i="16"/>
  <c r="BA79" i="16"/>
  <c r="BA41" i="16"/>
  <c r="BA19" i="16"/>
  <c r="BA14" i="16"/>
  <c r="BA10" i="16"/>
  <c r="G8" i="16"/>
  <c r="O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V8" i="16" s="1"/>
  <c r="K12" i="16"/>
  <c r="V12" i="16"/>
  <c r="G13" i="16"/>
  <c r="I13" i="16"/>
  <c r="I12" i="16" s="1"/>
  <c r="K13" i="16"/>
  <c r="M13" i="16"/>
  <c r="O13" i="16"/>
  <c r="Q13" i="16"/>
  <c r="Q12" i="16" s="1"/>
  <c r="V13" i="16"/>
  <c r="G18" i="16"/>
  <c r="M18" i="16" s="1"/>
  <c r="I18" i="16"/>
  <c r="K18" i="16"/>
  <c r="O18" i="16"/>
  <c r="O12" i="16" s="1"/>
  <c r="Q18" i="16"/>
  <c r="V18" i="16"/>
  <c r="G27" i="16"/>
  <c r="G26" i="16" s="1"/>
  <c r="I27" i="16"/>
  <c r="K27" i="16"/>
  <c r="K26" i="16" s="1"/>
  <c r="O27" i="16"/>
  <c r="O26" i="16" s="1"/>
  <c r="Q27" i="16"/>
  <c r="V27" i="16"/>
  <c r="V26" i="16" s="1"/>
  <c r="G30" i="16"/>
  <c r="I30" i="16"/>
  <c r="K30" i="16"/>
  <c r="M30" i="16"/>
  <c r="O30" i="16"/>
  <c r="Q30" i="16"/>
  <c r="V30" i="16"/>
  <c r="G33" i="16"/>
  <c r="M33" i="16" s="1"/>
  <c r="I33" i="16"/>
  <c r="K33" i="16"/>
  <c r="O33" i="16"/>
  <c r="Q33" i="16"/>
  <c r="V33" i="16"/>
  <c r="G36" i="16"/>
  <c r="I36" i="16"/>
  <c r="I26" i="16" s="1"/>
  <c r="K36" i="16"/>
  <c r="M36" i="16"/>
  <c r="O36" i="16"/>
  <c r="Q36" i="16"/>
  <c r="Q26" i="16" s="1"/>
  <c r="V36" i="16"/>
  <c r="G40" i="16"/>
  <c r="I40" i="16"/>
  <c r="I39" i="16" s="1"/>
  <c r="K40" i="16"/>
  <c r="M40" i="16"/>
  <c r="O40" i="16"/>
  <c r="Q40" i="16"/>
  <c r="Q39" i="16" s="1"/>
  <c r="V40" i="16"/>
  <c r="G48" i="16"/>
  <c r="M48" i="16" s="1"/>
  <c r="I48" i="16"/>
  <c r="K48" i="16"/>
  <c r="O48" i="16"/>
  <c r="O39" i="16" s="1"/>
  <c r="Q48" i="16"/>
  <c r="V48" i="16"/>
  <c r="G52" i="16"/>
  <c r="I52" i="16"/>
  <c r="K52" i="16"/>
  <c r="M52" i="16"/>
  <c r="O52" i="16"/>
  <c r="Q52" i="16"/>
  <c r="V52" i="16"/>
  <c r="G56" i="16"/>
  <c r="M56" i="16" s="1"/>
  <c r="I56" i="16"/>
  <c r="K56" i="16"/>
  <c r="K39" i="16" s="1"/>
  <c r="O56" i="16"/>
  <c r="Q56" i="16"/>
  <c r="V56" i="16"/>
  <c r="V39" i="16" s="1"/>
  <c r="G59" i="16"/>
  <c r="I59" i="16"/>
  <c r="K59" i="16"/>
  <c r="M59" i="16"/>
  <c r="O59" i="16"/>
  <c r="Q59" i="16"/>
  <c r="V59" i="16"/>
  <c r="G63" i="16"/>
  <c r="I63" i="16"/>
  <c r="I62" i="16" s="1"/>
  <c r="K63" i="16"/>
  <c r="M63" i="16"/>
  <c r="O63" i="16"/>
  <c r="Q63" i="16"/>
  <c r="Q62" i="16" s="1"/>
  <c r="V63" i="16"/>
  <c r="G66" i="16"/>
  <c r="M66" i="16" s="1"/>
  <c r="I66" i="16"/>
  <c r="K66" i="16"/>
  <c r="K62" i="16" s="1"/>
  <c r="O66" i="16"/>
  <c r="Q66" i="16"/>
  <c r="V66" i="16"/>
  <c r="V62" i="16" s="1"/>
  <c r="G78" i="16"/>
  <c r="I78" i="16"/>
  <c r="K78" i="16"/>
  <c r="M78" i="16"/>
  <c r="O78" i="16"/>
  <c r="Q78" i="16"/>
  <c r="V78" i="16"/>
  <c r="G81" i="16"/>
  <c r="M81" i="16" s="1"/>
  <c r="I81" i="16"/>
  <c r="K81" i="16"/>
  <c r="O81" i="16"/>
  <c r="O62" i="16" s="1"/>
  <c r="Q81" i="16"/>
  <c r="V81" i="16"/>
  <c r="G83" i="16"/>
  <c r="I83" i="16"/>
  <c r="K83" i="16"/>
  <c r="M83" i="16"/>
  <c r="O83" i="16"/>
  <c r="Q83" i="16"/>
  <c r="V83" i="16"/>
  <c r="G86" i="16"/>
  <c r="I86" i="16"/>
  <c r="I85" i="16" s="1"/>
  <c r="K86" i="16"/>
  <c r="M86" i="16"/>
  <c r="O86" i="16"/>
  <c r="Q86" i="16"/>
  <c r="Q85" i="16" s="1"/>
  <c r="V86" i="16"/>
  <c r="G89" i="16"/>
  <c r="M89" i="16" s="1"/>
  <c r="I89" i="16"/>
  <c r="K89" i="16"/>
  <c r="O89" i="16"/>
  <c r="O85" i="16" s="1"/>
  <c r="Q89" i="16"/>
  <c r="V89" i="16"/>
  <c r="G92" i="16"/>
  <c r="I92" i="16"/>
  <c r="K92" i="16"/>
  <c r="M92" i="16"/>
  <c r="O92" i="16"/>
  <c r="Q92" i="16"/>
  <c r="V92" i="16"/>
  <c r="G94" i="16"/>
  <c r="M94" i="16" s="1"/>
  <c r="I94" i="16"/>
  <c r="K94" i="16"/>
  <c r="K85" i="16" s="1"/>
  <c r="O94" i="16"/>
  <c r="Q94" i="16"/>
  <c r="V94" i="16"/>
  <c r="V85" i="16" s="1"/>
  <c r="G97" i="16"/>
  <c r="M97" i="16" s="1"/>
  <c r="I97" i="16"/>
  <c r="K97" i="16"/>
  <c r="K96" i="16" s="1"/>
  <c r="O97" i="16"/>
  <c r="O96" i="16" s="1"/>
  <c r="Q97" i="16"/>
  <c r="V97" i="16"/>
  <c r="V96" i="16" s="1"/>
  <c r="G100" i="16"/>
  <c r="I100" i="16"/>
  <c r="I96" i="16" s="1"/>
  <c r="K100" i="16"/>
  <c r="M100" i="16"/>
  <c r="O100" i="16"/>
  <c r="Q100" i="16"/>
  <c r="Q96" i="16" s="1"/>
  <c r="V100" i="16"/>
  <c r="G103" i="16"/>
  <c r="M103" i="16" s="1"/>
  <c r="I103" i="16"/>
  <c r="K103" i="16"/>
  <c r="O103" i="16"/>
  <c r="Q103" i="16"/>
  <c r="V103" i="16"/>
  <c r="G106" i="16"/>
  <c r="I106" i="16"/>
  <c r="K106" i="16"/>
  <c r="M106" i="16"/>
  <c r="O106" i="16"/>
  <c r="Q106" i="16"/>
  <c r="V106" i="16"/>
  <c r="G110" i="16"/>
  <c r="I110" i="16"/>
  <c r="I109" i="16" s="1"/>
  <c r="K110" i="16"/>
  <c r="M110" i="16"/>
  <c r="O110" i="16"/>
  <c r="Q110" i="16"/>
  <c r="Q109" i="16" s="1"/>
  <c r="V110" i="16"/>
  <c r="G113" i="16"/>
  <c r="M113" i="16" s="1"/>
  <c r="I113" i="16"/>
  <c r="K113" i="16"/>
  <c r="K109" i="16" s="1"/>
  <c r="O113" i="16"/>
  <c r="Q113" i="16"/>
  <c r="V113" i="16"/>
  <c r="V109" i="16" s="1"/>
  <c r="G116" i="16"/>
  <c r="I116" i="16"/>
  <c r="K116" i="16"/>
  <c r="M116" i="16"/>
  <c r="O116" i="16"/>
  <c r="Q116" i="16"/>
  <c r="V116" i="16"/>
  <c r="G118" i="16"/>
  <c r="M118" i="16" s="1"/>
  <c r="I118" i="16"/>
  <c r="K118" i="16"/>
  <c r="O118" i="16"/>
  <c r="O109" i="16" s="1"/>
  <c r="Q118" i="16"/>
  <c r="V118" i="16"/>
  <c r="G120" i="16"/>
  <c r="I120" i="16"/>
  <c r="K120" i="16"/>
  <c r="M120" i="16"/>
  <c r="O120" i="16"/>
  <c r="Q120" i="16"/>
  <c r="V120" i="16"/>
  <c r="G123" i="16"/>
  <c r="I123" i="16"/>
  <c r="I122" i="16" s="1"/>
  <c r="K123" i="16"/>
  <c r="M123" i="16"/>
  <c r="O123" i="16"/>
  <c r="Q123" i="16"/>
  <c r="Q122" i="16" s="1"/>
  <c r="V123" i="16"/>
  <c r="G124" i="16"/>
  <c r="M124" i="16" s="1"/>
  <c r="I124" i="16"/>
  <c r="K124" i="16"/>
  <c r="O124" i="16"/>
  <c r="O122" i="16" s="1"/>
  <c r="Q124" i="16"/>
  <c r="V124" i="16"/>
  <c r="G125" i="16"/>
  <c r="I125" i="16"/>
  <c r="K125" i="16"/>
  <c r="M125" i="16"/>
  <c r="O125" i="16"/>
  <c r="Q125" i="16"/>
  <c r="V125" i="16"/>
  <c r="G128" i="16"/>
  <c r="M128" i="16" s="1"/>
  <c r="I128" i="16"/>
  <c r="K128" i="16"/>
  <c r="K122" i="16" s="1"/>
  <c r="O128" i="16"/>
  <c r="Q128" i="16"/>
  <c r="V128" i="16"/>
  <c r="V122" i="16" s="1"/>
  <c r="G130" i="16"/>
  <c r="I130" i="16"/>
  <c r="K130" i="16"/>
  <c r="M130" i="16"/>
  <c r="O130" i="16"/>
  <c r="Q130" i="16"/>
  <c r="V130" i="16"/>
  <c r="G133" i="16"/>
  <c r="M133" i="16" s="1"/>
  <c r="I133" i="16"/>
  <c r="K133" i="16"/>
  <c r="O133" i="16"/>
  <c r="Q133" i="16"/>
  <c r="V133" i="16"/>
  <c r="G135" i="16"/>
  <c r="I135" i="16"/>
  <c r="K135" i="16"/>
  <c r="M135" i="16"/>
  <c r="O135" i="16"/>
  <c r="Q135" i="16"/>
  <c r="V135" i="16"/>
  <c r="G137" i="16"/>
  <c r="M137" i="16" s="1"/>
  <c r="I137" i="16"/>
  <c r="K137" i="16"/>
  <c r="O137" i="16"/>
  <c r="Q137" i="16"/>
  <c r="V137" i="16"/>
  <c r="G139" i="16"/>
  <c r="I139" i="16"/>
  <c r="K139" i="16"/>
  <c r="M139" i="16"/>
  <c r="O139" i="16"/>
  <c r="Q139" i="16"/>
  <c r="V139" i="16"/>
  <c r="G141" i="16"/>
  <c r="M141" i="16" s="1"/>
  <c r="I141" i="16"/>
  <c r="K141" i="16"/>
  <c r="O141" i="16"/>
  <c r="Q141" i="16"/>
  <c r="V141" i="16"/>
  <c r="G143" i="16"/>
  <c r="I143" i="16"/>
  <c r="K143" i="16"/>
  <c r="M143" i="16"/>
  <c r="O143" i="16"/>
  <c r="Q143" i="16"/>
  <c r="V143" i="16"/>
  <c r="G144" i="16"/>
  <c r="M144" i="16" s="1"/>
  <c r="I144" i="16"/>
  <c r="K144" i="16"/>
  <c r="O144" i="16"/>
  <c r="Q144" i="16"/>
  <c r="V144" i="16"/>
  <c r="G146" i="16"/>
  <c r="I146" i="16"/>
  <c r="K146" i="16"/>
  <c r="M146" i="16"/>
  <c r="O146" i="16"/>
  <c r="Q146" i="16"/>
  <c r="V146" i="16"/>
  <c r="G147" i="16"/>
  <c r="M147" i="16" s="1"/>
  <c r="I147" i="16"/>
  <c r="K147" i="16"/>
  <c r="O147" i="16"/>
  <c r="Q147" i="16"/>
  <c r="V147" i="16"/>
  <c r="I148" i="16"/>
  <c r="Q148" i="16"/>
  <c r="G149" i="16"/>
  <c r="G148" i="16" s="1"/>
  <c r="I149" i="16"/>
  <c r="K149" i="16"/>
  <c r="K148" i="16" s="1"/>
  <c r="O149" i="16"/>
  <c r="O148" i="16" s="1"/>
  <c r="Q149" i="16"/>
  <c r="V149" i="16"/>
  <c r="V148" i="16" s="1"/>
  <c r="G152" i="16"/>
  <c r="M152" i="16" s="1"/>
  <c r="M151" i="16" s="1"/>
  <c r="I152" i="16"/>
  <c r="K152" i="16"/>
  <c r="K151" i="16" s="1"/>
  <c r="O152" i="16"/>
  <c r="O151" i="16" s="1"/>
  <c r="Q152" i="16"/>
  <c r="V152" i="16"/>
  <c r="V151" i="16" s="1"/>
  <c r="G153" i="16"/>
  <c r="I153" i="16"/>
  <c r="I151" i="16" s="1"/>
  <c r="K153" i="16"/>
  <c r="M153" i="16"/>
  <c r="O153" i="16"/>
  <c r="Q153" i="16"/>
  <c r="Q151" i="16" s="1"/>
  <c r="V153" i="16"/>
  <c r="AE156" i="16"/>
  <c r="G165" i="15"/>
  <c r="BA142" i="15"/>
  <c r="BA140" i="15"/>
  <c r="BA137" i="15"/>
  <c r="BA72" i="15"/>
  <c r="BA48" i="15"/>
  <c r="BA27" i="15"/>
  <c r="BA20" i="15"/>
  <c r="BA15" i="15"/>
  <c r="BA10" i="15"/>
  <c r="G8" i="15"/>
  <c r="O8" i="15"/>
  <c r="G9" i="15"/>
  <c r="M9" i="15" s="1"/>
  <c r="M8" i="15" s="1"/>
  <c r="I9" i="15"/>
  <c r="I8" i="15" s="1"/>
  <c r="K9" i="15"/>
  <c r="K8" i="15" s="1"/>
  <c r="O9" i="15"/>
  <c r="Q9" i="15"/>
  <c r="Q8" i="15" s="1"/>
  <c r="V9" i="15"/>
  <c r="V8" i="15" s="1"/>
  <c r="G14" i="15"/>
  <c r="I14" i="15"/>
  <c r="I13" i="15" s="1"/>
  <c r="K14" i="15"/>
  <c r="M14" i="15"/>
  <c r="O14" i="15"/>
  <c r="Q14" i="15"/>
  <c r="Q13" i="15" s="1"/>
  <c r="V14" i="15"/>
  <c r="G19" i="15"/>
  <c r="M19" i="15" s="1"/>
  <c r="I19" i="15"/>
  <c r="K19" i="15"/>
  <c r="K13" i="15" s="1"/>
  <c r="O19" i="15"/>
  <c r="O13" i="15" s="1"/>
  <c r="Q19" i="15"/>
  <c r="V19" i="15"/>
  <c r="V13" i="15" s="1"/>
  <c r="G26" i="15"/>
  <c r="I26" i="15"/>
  <c r="K26" i="15"/>
  <c r="M26" i="15"/>
  <c r="O26" i="15"/>
  <c r="Q26" i="15"/>
  <c r="V26" i="15"/>
  <c r="G36" i="15"/>
  <c r="O36" i="15"/>
  <c r="G37" i="15"/>
  <c r="I37" i="15"/>
  <c r="I36" i="15" s="1"/>
  <c r="K37" i="15"/>
  <c r="M37" i="15"/>
  <c r="O37" i="15"/>
  <c r="Q37" i="15"/>
  <c r="Q36" i="15" s="1"/>
  <c r="V37" i="15"/>
  <c r="G43" i="15"/>
  <c r="M43" i="15" s="1"/>
  <c r="I43" i="15"/>
  <c r="K43" i="15"/>
  <c r="K36" i="15" s="1"/>
  <c r="O43" i="15"/>
  <c r="Q43" i="15"/>
  <c r="V43" i="15"/>
  <c r="V36" i="15" s="1"/>
  <c r="G47" i="15"/>
  <c r="G46" i="15" s="1"/>
  <c r="I47" i="15"/>
  <c r="K47" i="15"/>
  <c r="K46" i="15" s="1"/>
  <c r="O47" i="15"/>
  <c r="O46" i="15" s="1"/>
  <c r="Q47" i="15"/>
  <c r="V47" i="15"/>
  <c r="V46" i="15" s="1"/>
  <c r="G57" i="15"/>
  <c r="I57" i="15"/>
  <c r="I46" i="15" s="1"/>
  <c r="K57" i="15"/>
  <c r="M57" i="15"/>
  <c r="O57" i="15"/>
  <c r="Q57" i="15"/>
  <c r="Q46" i="15" s="1"/>
  <c r="V57" i="15"/>
  <c r="G60" i="15"/>
  <c r="M60" i="15" s="1"/>
  <c r="I60" i="15"/>
  <c r="K60" i="15"/>
  <c r="O60" i="15"/>
  <c r="Q60" i="15"/>
  <c r="V60" i="15"/>
  <c r="G64" i="15"/>
  <c r="G63" i="15" s="1"/>
  <c r="I64" i="15"/>
  <c r="K64" i="15"/>
  <c r="K63" i="15" s="1"/>
  <c r="O64" i="15"/>
  <c r="O63" i="15" s="1"/>
  <c r="Q64" i="15"/>
  <c r="V64" i="15"/>
  <c r="V63" i="15" s="1"/>
  <c r="G71" i="15"/>
  <c r="I71" i="15"/>
  <c r="I63" i="15" s="1"/>
  <c r="K71" i="15"/>
  <c r="M71" i="15"/>
  <c r="O71" i="15"/>
  <c r="Q71" i="15"/>
  <c r="Q63" i="15" s="1"/>
  <c r="V71" i="15"/>
  <c r="G74" i="15"/>
  <c r="M74" i="15" s="1"/>
  <c r="I74" i="15"/>
  <c r="K74" i="15"/>
  <c r="O74" i="15"/>
  <c r="Q74" i="15"/>
  <c r="V74" i="15"/>
  <c r="G82" i="15"/>
  <c r="I82" i="15"/>
  <c r="K82" i="15"/>
  <c r="M82" i="15"/>
  <c r="O82" i="15"/>
  <c r="Q82" i="15"/>
  <c r="V82" i="15"/>
  <c r="G84" i="15"/>
  <c r="O84" i="15"/>
  <c r="G85" i="15"/>
  <c r="I85" i="15"/>
  <c r="I84" i="15" s="1"/>
  <c r="K85" i="15"/>
  <c r="M85" i="15"/>
  <c r="O85" i="15"/>
  <c r="Q85" i="15"/>
  <c r="Q84" i="15" s="1"/>
  <c r="V85" i="15"/>
  <c r="G89" i="15"/>
  <c r="M89" i="15" s="1"/>
  <c r="I89" i="15"/>
  <c r="K89" i="15"/>
  <c r="K84" i="15" s="1"/>
  <c r="O89" i="15"/>
  <c r="Q89" i="15"/>
  <c r="V89" i="15"/>
  <c r="V84" i="15" s="1"/>
  <c r="G92" i="15"/>
  <c r="I92" i="15"/>
  <c r="K92" i="15"/>
  <c r="M92" i="15"/>
  <c r="O92" i="15"/>
  <c r="Q92" i="15"/>
  <c r="V92" i="15"/>
  <c r="G96" i="15"/>
  <c r="I96" i="15"/>
  <c r="I95" i="15" s="1"/>
  <c r="K96" i="15"/>
  <c r="M96" i="15"/>
  <c r="O96" i="15"/>
  <c r="Q96" i="15"/>
  <c r="Q95" i="15" s="1"/>
  <c r="V96" i="15"/>
  <c r="G103" i="15"/>
  <c r="M103" i="15" s="1"/>
  <c r="I103" i="15"/>
  <c r="K103" i="15"/>
  <c r="K95" i="15" s="1"/>
  <c r="O103" i="15"/>
  <c r="Q103" i="15"/>
  <c r="V103" i="15"/>
  <c r="V95" i="15" s="1"/>
  <c r="G105" i="15"/>
  <c r="I105" i="15"/>
  <c r="K105" i="15"/>
  <c r="M105" i="15"/>
  <c r="O105" i="15"/>
  <c r="Q105" i="15"/>
  <c r="V105" i="15"/>
  <c r="G107" i="15"/>
  <c r="M107" i="15" s="1"/>
  <c r="I107" i="15"/>
  <c r="K107" i="15"/>
  <c r="O107" i="15"/>
  <c r="O95" i="15" s="1"/>
  <c r="Q107" i="15"/>
  <c r="V107" i="15"/>
  <c r="G109" i="15"/>
  <c r="I109" i="15"/>
  <c r="K109" i="15"/>
  <c r="M109" i="15"/>
  <c r="O109" i="15"/>
  <c r="Q109" i="15"/>
  <c r="V109" i="15"/>
  <c r="G111" i="15"/>
  <c r="M111" i="15" s="1"/>
  <c r="I111" i="15"/>
  <c r="K111" i="15"/>
  <c r="O111" i="15"/>
  <c r="Q111" i="15"/>
  <c r="V111" i="15"/>
  <c r="G113" i="15"/>
  <c r="I113" i="15"/>
  <c r="K113" i="15"/>
  <c r="M113" i="15"/>
  <c r="O113" i="15"/>
  <c r="Q113" i="15"/>
  <c r="V113" i="15"/>
  <c r="G115" i="15"/>
  <c r="M115" i="15" s="1"/>
  <c r="I115" i="15"/>
  <c r="K115" i="15"/>
  <c r="O115" i="15"/>
  <c r="Q115" i="15"/>
  <c r="V115" i="15"/>
  <c r="G117" i="15"/>
  <c r="I117" i="15"/>
  <c r="K117" i="15"/>
  <c r="M117" i="15"/>
  <c r="O117" i="15"/>
  <c r="Q117" i="15"/>
  <c r="V117" i="15"/>
  <c r="G119" i="15"/>
  <c r="M119" i="15" s="1"/>
  <c r="I119" i="15"/>
  <c r="K119" i="15"/>
  <c r="O119" i="15"/>
  <c r="Q119" i="15"/>
  <c r="V119" i="15"/>
  <c r="G122" i="15"/>
  <c r="G121" i="15" s="1"/>
  <c r="I122" i="15"/>
  <c r="I121" i="15" s="1"/>
  <c r="K122" i="15"/>
  <c r="K121" i="15" s="1"/>
  <c r="O122" i="15"/>
  <c r="O121" i="15" s="1"/>
  <c r="Q122" i="15"/>
  <c r="Q121" i="15" s="1"/>
  <c r="V122" i="15"/>
  <c r="V121" i="15" s="1"/>
  <c r="G125" i="15"/>
  <c r="I125" i="15"/>
  <c r="K125" i="15"/>
  <c r="M125" i="15"/>
  <c r="O125" i="15"/>
  <c r="Q125" i="15"/>
  <c r="V125" i="15"/>
  <c r="G128" i="15"/>
  <c r="I128" i="15"/>
  <c r="K128" i="15"/>
  <c r="M128" i="15"/>
  <c r="O128" i="15"/>
  <c r="Q128" i="15"/>
  <c r="V128" i="15"/>
  <c r="G130" i="15"/>
  <c r="I130" i="15"/>
  <c r="K130" i="15"/>
  <c r="M130" i="15"/>
  <c r="O130" i="15"/>
  <c r="Q130" i="15"/>
  <c r="V130" i="15"/>
  <c r="G133" i="15"/>
  <c r="I133" i="15"/>
  <c r="I132" i="15" s="1"/>
  <c r="K133" i="15"/>
  <c r="K132" i="15" s="1"/>
  <c r="M133" i="15"/>
  <c r="O133" i="15"/>
  <c r="Q133" i="15"/>
  <c r="Q132" i="15" s="1"/>
  <c r="V133" i="15"/>
  <c r="V132" i="15" s="1"/>
  <c r="G135" i="15"/>
  <c r="I135" i="15"/>
  <c r="K135" i="15"/>
  <c r="M135" i="15"/>
  <c r="O135" i="15"/>
  <c r="Q135" i="15"/>
  <c r="V135" i="15"/>
  <c r="G136" i="15"/>
  <c r="I136" i="15"/>
  <c r="K136" i="15"/>
  <c r="M136" i="15"/>
  <c r="O136" i="15"/>
  <c r="Q136" i="15"/>
  <c r="V136" i="15"/>
  <c r="G139" i="15"/>
  <c r="M139" i="15" s="1"/>
  <c r="I139" i="15"/>
  <c r="K139" i="15"/>
  <c r="O139" i="15"/>
  <c r="O132" i="15" s="1"/>
  <c r="Q139" i="15"/>
  <c r="V139" i="15"/>
  <c r="G141" i="15"/>
  <c r="I141" i="15"/>
  <c r="K141" i="15"/>
  <c r="M141" i="15"/>
  <c r="O141" i="15"/>
  <c r="Q141" i="15"/>
  <c r="V141" i="15"/>
  <c r="G144" i="15"/>
  <c r="I144" i="15"/>
  <c r="K144" i="15"/>
  <c r="M144" i="15"/>
  <c r="O144" i="15"/>
  <c r="Q144" i="15"/>
  <c r="V144" i="15"/>
  <c r="G147" i="15"/>
  <c r="I147" i="15"/>
  <c r="K147" i="15"/>
  <c r="M147" i="15"/>
  <c r="O147" i="15"/>
  <c r="Q147" i="15"/>
  <c r="V147" i="15"/>
  <c r="G149" i="15"/>
  <c r="M149" i="15" s="1"/>
  <c r="I149" i="15"/>
  <c r="K149" i="15"/>
  <c r="O149" i="15"/>
  <c r="Q149" i="15"/>
  <c r="V149" i="15"/>
  <c r="G151" i="15"/>
  <c r="I151" i="15"/>
  <c r="K151" i="15"/>
  <c r="M151" i="15"/>
  <c r="O151" i="15"/>
  <c r="Q151" i="15"/>
  <c r="V151" i="15"/>
  <c r="G153" i="15"/>
  <c r="I153" i="15"/>
  <c r="K153" i="15"/>
  <c r="M153" i="15"/>
  <c r="O153" i="15"/>
  <c r="Q153" i="15"/>
  <c r="V153" i="15"/>
  <c r="G155" i="15"/>
  <c r="I155" i="15"/>
  <c r="K155" i="15"/>
  <c r="M155" i="15"/>
  <c r="O155" i="15"/>
  <c r="Q155" i="15"/>
  <c r="V155" i="15"/>
  <c r="G156" i="15"/>
  <c r="M156" i="15" s="1"/>
  <c r="I156" i="15"/>
  <c r="K156" i="15"/>
  <c r="O156" i="15"/>
  <c r="Q156" i="15"/>
  <c r="V156" i="15"/>
  <c r="G158" i="15"/>
  <c r="I158" i="15"/>
  <c r="K158" i="15"/>
  <c r="M158" i="15"/>
  <c r="O158" i="15"/>
  <c r="Q158" i="15"/>
  <c r="V158" i="15"/>
  <c r="G160" i="15"/>
  <c r="I160" i="15"/>
  <c r="K160" i="15"/>
  <c r="M160" i="15"/>
  <c r="O160" i="15"/>
  <c r="Q160" i="15"/>
  <c r="V160" i="15"/>
  <c r="G162" i="15"/>
  <c r="G161" i="15" s="1"/>
  <c r="I162" i="15"/>
  <c r="I161" i="15" s="1"/>
  <c r="K162" i="15"/>
  <c r="K161" i="15" s="1"/>
  <c r="O162" i="15"/>
  <c r="O161" i="15" s="1"/>
  <c r="Q162" i="15"/>
  <c r="Q161" i="15" s="1"/>
  <c r="V162" i="15"/>
  <c r="V161" i="15" s="1"/>
  <c r="AE165" i="15"/>
  <c r="AF165" i="15"/>
  <c r="G236" i="14"/>
  <c r="BA220" i="14"/>
  <c r="BA217" i="14"/>
  <c r="BA160" i="14"/>
  <c r="BA127" i="14"/>
  <c r="BA124" i="14"/>
  <c r="BA97" i="14"/>
  <c r="BA50" i="14"/>
  <c r="BA37" i="14"/>
  <c r="BA33" i="14"/>
  <c r="BA30" i="14"/>
  <c r="BA27" i="14"/>
  <c r="BA19" i="14"/>
  <c r="BA15" i="14"/>
  <c r="G8" i="14"/>
  <c r="O8" i="14"/>
  <c r="G9" i="14"/>
  <c r="M9" i="14" s="1"/>
  <c r="M8" i="14" s="1"/>
  <c r="I9" i="14"/>
  <c r="I8" i="14" s="1"/>
  <c r="K9" i="14"/>
  <c r="K8" i="14" s="1"/>
  <c r="O9" i="14"/>
  <c r="Q9" i="14"/>
  <c r="Q8" i="14" s="1"/>
  <c r="V9" i="14"/>
  <c r="V8" i="14" s="1"/>
  <c r="G11" i="14"/>
  <c r="I11" i="14"/>
  <c r="K11" i="14"/>
  <c r="M11" i="14"/>
  <c r="O11" i="14"/>
  <c r="Q11" i="14"/>
  <c r="V11" i="14"/>
  <c r="G14" i="14"/>
  <c r="M14" i="14" s="1"/>
  <c r="I14" i="14"/>
  <c r="I13" i="14" s="1"/>
  <c r="K14" i="14"/>
  <c r="O14" i="14"/>
  <c r="O13" i="14" s="1"/>
  <c r="Q14" i="14"/>
  <c r="Q13" i="14" s="1"/>
  <c r="V14" i="14"/>
  <c r="G18" i="14"/>
  <c r="M18" i="14" s="1"/>
  <c r="I18" i="14"/>
  <c r="K18" i="14"/>
  <c r="K13" i="14" s="1"/>
  <c r="O18" i="14"/>
  <c r="Q18" i="14"/>
  <c r="V18" i="14"/>
  <c r="V13" i="14" s="1"/>
  <c r="G26" i="14"/>
  <c r="G25" i="14" s="1"/>
  <c r="I26" i="14"/>
  <c r="I25" i="14" s="1"/>
  <c r="K26" i="14"/>
  <c r="M26" i="14"/>
  <c r="O26" i="14"/>
  <c r="O25" i="14" s="1"/>
  <c r="Q26" i="14"/>
  <c r="Q25" i="14" s="1"/>
  <c r="V26" i="14"/>
  <c r="G29" i="14"/>
  <c r="M29" i="14" s="1"/>
  <c r="I29" i="14"/>
  <c r="K29" i="14"/>
  <c r="O29" i="14"/>
  <c r="Q29" i="14"/>
  <c r="V29" i="14"/>
  <c r="G32" i="14"/>
  <c r="I32" i="14"/>
  <c r="K32" i="14"/>
  <c r="M32" i="14"/>
  <c r="O32" i="14"/>
  <c r="Q32" i="14"/>
  <c r="V32" i="14"/>
  <c r="G36" i="14"/>
  <c r="I36" i="14"/>
  <c r="K36" i="14"/>
  <c r="K25" i="14" s="1"/>
  <c r="M36" i="14"/>
  <c r="O36" i="14"/>
  <c r="Q36" i="14"/>
  <c r="V36" i="14"/>
  <c r="V25" i="14" s="1"/>
  <c r="G41" i="14"/>
  <c r="M41" i="14" s="1"/>
  <c r="M40" i="14" s="1"/>
  <c r="I41" i="14"/>
  <c r="I40" i="14" s="1"/>
  <c r="K41" i="14"/>
  <c r="K40" i="14" s="1"/>
  <c r="O41" i="14"/>
  <c r="O40" i="14" s="1"/>
  <c r="Q41" i="14"/>
  <c r="Q40" i="14" s="1"/>
  <c r="V41" i="14"/>
  <c r="V40" i="14" s="1"/>
  <c r="G45" i="14"/>
  <c r="I45" i="14"/>
  <c r="K45" i="14"/>
  <c r="M45" i="14"/>
  <c r="O45" i="14"/>
  <c r="Q45" i="14"/>
  <c r="V45" i="14"/>
  <c r="G49" i="14"/>
  <c r="G48" i="14" s="1"/>
  <c r="I49" i="14"/>
  <c r="I48" i="14" s="1"/>
  <c r="K49" i="14"/>
  <c r="M49" i="14"/>
  <c r="O49" i="14"/>
  <c r="O48" i="14" s="1"/>
  <c r="Q49" i="14"/>
  <c r="Q48" i="14" s="1"/>
  <c r="V49" i="14"/>
  <c r="G53" i="14"/>
  <c r="M53" i="14" s="1"/>
  <c r="I53" i="14"/>
  <c r="K53" i="14"/>
  <c r="O53" i="14"/>
  <c r="Q53" i="14"/>
  <c r="V53" i="14"/>
  <c r="G58" i="14"/>
  <c r="I58" i="14"/>
  <c r="K58" i="14"/>
  <c r="M58" i="14"/>
  <c r="O58" i="14"/>
  <c r="Q58" i="14"/>
  <c r="V58" i="14"/>
  <c r="G62" i="14"/>
  <c r="I62" i="14"/>
  <c r="K62" i="14"/>
  <c r="K48" i="14" s="1"/>
  <c r="M62" i="14"/>
  <c r="O62" i="14"/>
  <c r="Q62" i="14"/>
  <c r="V62" i="14"/>
  <c r="V48" i="14" s="1"/>
  <c r="G71" i="14"/>
  <c r="I71" i="14"/>
  <c r="K71" i="14"/>
  <c r="M71" i="14"/>
  <c r="O71" i="14"/>
  <c r="Q71" i="14"/>
  <c r="V71" i="14"/>
  <c r="G75" i="14"/>
  <c r="M75" i="14" s="1"/>
  <c r="I75" i="14"/>
  <c r="K75" i="14"/>
  <c r="O75" i="14"/>
  <c r="Q75" i="14"/>
  <c r="V75" i="14"/>
  <c r="G79" i="14"/>
  <c r="G78" i="14" s="1"/>
  <c r="I79" i="14"/>
  <c r="K79" i="14"/>
  <c r="K78" i="14" s="1"/>
  <c r="M79" i="14"/>
  <c r="O79" i="14"/>
  <c r="O78" i="14" s="1"/>
  <c r="Q79" i="14"/>
  <c r="V79" i="14"/>
  <c r="V78" i="14" s="1"/>
  <c r="G84" i="14"/>
  <c r="I84" i="14"/>
  <c r="K84" i="14"/>
  <c r="M84" i="14"/>
  <c r="O84" i="14"/>
  <c r="Q84" i="14"/>
  <c r="V84" i="14"/>
  <c r="G87" i="14"/>
  <c r="M87" i="14" s="1"/>
  <c r="I87" i="14"/>
  <c r="K87" i="14"/>
  <c r="O87" i="14"/>
  <c r="Q87" i="14"/>
  <c r="V87" i="14"/>
  <c r="G93" i="14"/>
  <c r="I93" i="14"/>
  <c r="I78" i="14" s="1"/>
  <c r="K93" i="14"/>
  <c r="M93" i="14"/>
  <c r="O93" i="14"/>
  <c r="Q93" i="14"/>
  <c r="Q78" i="14" s="1"/>
  <c r="V93" i="14"/>
  <c r="G96" i="14"/>
  <c r="I96" i="14"/>
  <c r="K96" i="14"/>
  <c r="M96" i="14"/>
  <c r="O96" i="14"/>
  <c r="Q96" i="14"/>
  <c r="V96" i="14"/>
  <c r="G99" i="14"/>
  <c r="I99" i="14"/>
  <c r="K99" i="14"/>
  <c r="M99" i="14"/>
  <c r="O99" i="14"/>
  <c r="Q99" i="14"/>
  <c r="V99" i="14"/>
  <c r="G106" i="14"/>
  <c r="M106" i="14" s="1"/>
  <c r="I106" i="14"/>
  <c r="K106" i="14"/>
  <c r="O106" i="14"/>
  <c r="Q106" i="14"/>
  <c r="V106" i="14"/>
  <c r="G109" i="14"/>
  <c r="G108" i="14" s="1"/>
  <c r="I109" i="14"/>
  <c r="K109" i="14"/>
  <c r="K108" i="14" s="1"/>
  <c r="M109" i="14"/>
  <c r="O109" i="14"/>
  <c r="O108" i="14" s="1"/>
  <c r="Q109" i="14"/>
  <c r="V109" i="14"/>
  <c r="V108" i="14" s="1"/>
  <c r="G112" i="14"/>
  <c r="I112" i="14"/>
  <c r="K112" i="14"/>
  <c r="M112" i="14"/>
  <c r="O112" i="14"/>
  <c r="Q112" i="14"/>
  <c r="V112" i="14"/>
  <c r="G115" i="14"/>
  <c r="M115" i="14" s="1"/>
  <c r="I115" i="14"/>
  <c r="K115" i="14"/>
  <c r="O115" i="14"/>
  <c r="Q115" i="14"/>
  <c r="V115" i="14"/>
  <c r="G119" i="14"/>
  <c r="I119" i="14"/>
  <c r="I108" i="14" s="1"/>
  <c r="K119" i="14"/>
  <c r="M119" i="14"/>
  <c r="O119" i="14"/>
  <c r="Q119" i="14"/>
  <c r="Q108" i="14" s="1"/>
  <c r="V119" i="14"/>
  <c r="G123" i="14"/>
  <c r="I123" i="14"/>
  <c r="K123" i="14"/>
  <c r="M123" i="14"/>
  <c r="O123" i="14"/>
  <c r="Q123" i="14"/>
  <c r="V123" i="14"/>
  <c r="G126" i="14"/>
  <c r="I126" i="14"/>
  <c r="K126" i="14"/>
  <c r="M126" i="14"/>
  <c r="O126" i="14"/>
  <c r="Q126" i="14"/>
  <c r="V126" i="14"/>
  <c r="G129" i="14"/>
  <c r="M129" i="14" s="1"/>
  <c r="I129" i="14"/>
  <c r="K129" i="14"/>
  <c r="O129" i="14"/>
  <c r="Q129" i="14"/>
  <c r="V129" i="14"/>
  <c r="G131" i="14"/>
  <c r="M131" i="14" s="1"/>
  <c r="I131" i="14"/>
  <c r="K131" i="14"/>
  <c r="O131" i="14"/>
  <c r="Q131" i="14"/>
  <c r="V131" i="14"/>
  <c r="K133" i="14"/>
  <c r="V133" i="14"/>
  <c r="G134" i="14"/>
  <c r="I134" i="14"/>
  <c r="I133" i="14" s="1"/>
  <c r="K134" i="14"/>
  <c r="M134" i="14"/>
  <c r="O134" i="14"/>
  <c r="Q134" i="14"/>
  <c r="Q133" i="14" s="1"/>
  <c r="V134" i="14"/>
  <c r="G137" i="14"/>
  <c r="M137" i="14" s="1"/>
  <c r="I137" i="14"/>
  <c r="K137" i="14"/>
  <c r="O137" i="14"/>
  <c r="O133" i="14" s="1"/>
  <c r="Q137" i="14"/>
  <c r="V137" i="14"/>
  <c r="I140" i="14"/>
  <c r="Q140" i="14"/>
  <c r="G141" i="14"/>
  <c r="G140" i="14" s="1"/>
  <c r="I141" i="14"/>
  <c r="K141" i="14"/>
  <c r="K140" i="14" s="1"/>
  <c r="O141" i="14"/>
  <c r="O140" i="14" s="1"/>
  <c r="Q141" i="14"/>
  <c r="V141" i="14"/>
  <c r="V140" i="14" s="1"/>
  <c r="G143" i="14"/>
  <c r="I143" i="14"/>
  <c r="K143" i="14"/>
  <c r="M143" i="14"/>
  <c r="O143" i="14"/>
  <c r="Q143" i="14"/>
  <c r="V143" i="14"/>
  <c r="G147" i="14"/>
  <c r="M147" i="14" s="1"/>
  <c r="I147" i="14"/>
  <c r="K147" i="14"/>
  <c r="O147" i="14"/>
  <c r="Q147" i="14"/>
  <c r="V147" i="14"/>
  <c r="I150" i="14"/>
  <c r="Q150" i="14"/>
  <c r="G151" i="14"/>
  <c r="M151" i="14" s="1"/>
  <c r="I151" i="14"/>
  <c r="K151" i="14"/>
  <c r="K150" i="14" s="1"/>
  <c r="O151" i="14"/>
  <c r="Q151" i="14"/>
  <c r="V151" i="14"/>
  <c r="V150" i="14" s="1"/>
  <c r="G153" i="14"/>
  <c r="I153" i="14"/>
  <c r="K153" i="14"/>
  <c r="M153" i="14"/>
  <c r="O153" i="14"/>
  <c r="Q153" i="14"/>
  <c r="V153" i="14"/>
  <c r="G156" i="14"/>
  <c r="G150" i="14" s="1"/>
  <c r="I156" i="14"/>
  <c r="K156" i="14"/>
  <c r="O156" i="14"/>
  <c r="O150" i="14" s="1"/>
  <c r="Q156" i="14"/>
  <c r="V156" i="14"/>
  <c r="G158" i="14"/>
  <c r="I158" i="14"/>
  <c r="O158" i="14"/>
  <c r="Q158" i="14"/>
  <c r="G159" i="14"/>
  <c r="M159" i="14" s="1"/>
  <c r="M158" i="14" s="1"/>
  <c r="I159" i="14"/>
  <c r="K159" i="14"/>
  <c r="K158" i="14" s="1"/>
  <c r="O159" i="14"/>
  <c r="Q159" i="14"/>
  <c r="V159" i="14"/>
  <c r="V158" i="14" s="1"/>
  <c r="G162" i="14"/>
  <c r="I162" i="14"/>
  <c r="K162" i="14"/>
  <c r="M162" i="14"/>
  <c r="O162" i="14"/>
  <c r="Q162" i="14"/>
  <c r="V162" i="14"/>
  <c r="G165" i="14"/>
  <c r="M165" i="14" s="1"/>
  <c r="I165" i="14"/>
  <c r="I164" i="14" s="1"/>
  <c r="K165" i="14"/>
  <c r="O165" i="14"/>
  <c r="Q165" i="14"/>
  <c r="Q164" i="14" s="1"/>
  <c r="V165" i="14"/>
  <c r="G168" i="14"/>
  <c r="M168" i="14" s="1"/>
  <c r="I168" i="14"/>
  <c r="K168" i="14"/>
  <c r="K164" i="14" s="1"/>
  <c r="O168" i="14"/>
  <c r="Q168" i="14"/>
  <c r="V168" i="14"/>
  <c r="V164" i="14" s="1"/>
  <c r="G171" i="14"/>
  <c r="I171" i="14"/>
  <c r="K171" i="14"/>
  <c r="M171" i="14"/>
  <c r="O171" i="14"/>
  <c r="Q171" i="14"/>
  <c r="V171" i="14"/>
  <c r="G173" i="14"/>
  <c r="M173" i="14" s="1"/>
  <c r="I173" i="14"/>
  <c r="K173" i="14"/>
  <c r="O173" i="14"/>
  <c r="O164" i="14" s="1"/>
  <c r="Q173" i="14"/>
  <c r="V173" i="14"/>
  <c r="G175" i="14"/>
  <c r="M175" i="14" s="1"/>
  <c r="I175" i="14"/>
  <c r="K175" i="14"/>
  <c r="O175" i="14"/>
  <c r="Q175" i="14"/>
  <c r="V175" i="14"/>
  <c r="G178" i="14"/>
  <c r="I178" i="14"/>
  <c r="K178" i="14"/>
  <c r="M178" i="14"/>
  <c r="O178" i="14"/>
  <c r="Q178" i="14"/>
  <c r="V178" i="14"/>
  <c r="G181" i="14"/>
  <c r="M181" i="14" s="1"/>
  <c r="I181" i="14"/>
  <c r="K181" i="14"/>
  <c r="O181" i="14"/>
  <c r="O177" i="14" s="1"/>
  <c r="Q181" i="14"/>
  <c r="V181" i="14"/>
  <c r="G183" i="14"/>
  <c r="M183" i="14" s="1"/>
  <c r="I183" i="14"/>
  <c r="I177" i="14" s="1"/>
  <c r="K183" i="14"/>
  <c r="O183" i="14"/>
  <c r="Q183" i="14"/>
  <c r="Q177" i="14" s="1"/>
  <c r="V183" i="14"/>
  <c r="G186" i="14"/>
  <c r="M186" i="14" s="1"/>
  <c r="I186" i="14"/>
  <c r="K186" i="14"/>
  <c r="K177" i="14" s="1"/>
  <c r="O186" i="14"/>
  <c r="Q186" i="14"/>
  <c r="V186" i="14"/>
  <c r="V177" i="14" s="1"/>
  <c r="G189" i="14"/>
  <c r="I189" i="14"/>
  <c r="K189" i="14"/>
  <c r="M189" i="14"/>
  <c r="O189" i="14"/>
  <c r="Q189" i="14"/>
  <c r="V189" i="14"/>
  <c r="G192" i="14"/>
  <c r="M192" i="14" s="1"/>
  <c r="I192" i="14"/>
  <c r="I191" i="14" s="1"/>
  <c r="K192" i="14"/>
  <c r="O192" i="14"/>
  <c r="Q192" i="14"/>
  <c r="Q191" i="14" s="1"/>
  <c r="V192" i="14"/>
  <c r="G195" i="14"/>
  <c r="M195" i="14" s="1"/>
  <c r="I195" i="14"/>
  <c r="K195" i="14"/>
  <c r="K191" i="14" s="1"/>
  <c r="O195" i="14"/>
  <c r="Q195" i="14"/>
  <c r="V195" i="14"/>
  <c r="V191" i="14" s="1"/>
  <c r="G198" i="14"/>
  <c r="I198" i="14"/>
  <c r="K198" i="14"/>
  <c r="M198" i="14"/>
  <c r="O198" i="14"/>
  <c r="Q198" i="14"/>
  <c r="V198" i="14"/>
  <c r="G200" i="14"/>
  <c r="M200" i="14" s="1"/>
  <c r="I200" i="14"/>
  <c r="K200" i="14"/>
  <c r="O200" i="14"/>
  <c r="O191" i="14" s="1"/>
  <c r="Q200" i="14"/>
  <c r="V200" i="14"/>
  <c r="G203" i="14"/>
  <c r="M203" i="14" s="1"/>
  <c r="I203" i="14"/>
  <c r="K203" i="14"/>
  <c r="O203" i="14"/>
  <c r="Q203" i="14"/>
  <c r="V203" i="14"/>
  <c r="G206" i="14"/>
  <c r="M206" i="14" s="1"/>
  <c r="I206" i="14"/>
  <c r="K206" i="14"/>
  <c r="O206" i="14"/>
  <c r="Q206" i="14"/>
  <c r="V206" i="14"/>
  <c r="G208" i="14"/>
  <c r="I208" i="14"/>
  <c r="K208" i="14"/>
  <c r="M208" i="14"/>
  <c r="O208" i="14"/>
  <c r="Q208" i="14"/>
  <c r="V208" i="14"/>
  <c r="G210" i="14"/>
  <c r="M210" i="14" s="1"/>
  <c r="I210" i="14"/>
  <c r="K210" i="14"/>
  <c r="O210" i="14"/>
  <c r="Q210" i="14"/>
  <c r="V210" i="14"/>
  <c r="G213" i="14"/>
  <c r="M213" i="14" s="1"/>
  <c r="I213" i="14"/>
  <c r="K213" i="14"/>
  <c r="O213" i="14"/>
  <c r="Q213" i="14"/>
  <c r="V213" i="14"/>
  <c r="K215" i="14"/>
  <c r="V215" i="14"/>
  <c r="G216" i="14"/>
  <c r="I216" i="14"/>
  <c r="I215" i="14" s="1"/>
  <c r="K216" i="14"/>
  <c r="M216" i="14"/>
  <c r="O216" i="14"/>
  <c r="Q216" i="14"/>
  <c r="Q215" i="14" s="1"/>
  <c r="V216" i="14"/>
  <c r="G219" i="14"/>
  <c r="M219" i="14" s="1"/>
  <c r="I219" i="14"/>
  <c r="K219" i="14"/>
  <c r="O219" i="14"/>
  <c r="O215" i="14" s="1"/>
  <c r="Q219" i="14"/>
  <c r="V219" i="14"/>
  <c r="G222" i="14"/>
  <c r="I222" i="14"/>
  <c r="K222" i="14"/>
  <c r="M222" i="14"/>
  <c r="O222" i="14"/>
  <c r="Q222" i="14"/>
  <c r="V222" i="14"/>
  <c r="G224" i="14"/>
  <c r="K224" i="14"/>
  <c r="O224" i="14"/>
  <c r="V224" i="14"/>
  <c r="G225" i="14"/>
  <c r="I225" i="14"/>
  <c r="I224" i="14" s="1"/>
  <c r="K225" i="14"/>
  <c r="M225" i="14"/>
  <c r="M224" i="14" s="1"/>
  <c r="O225" i="14"/>
  <c r="Q225" i="14"/>
  <c r="Q224" i="14" s="1"/>
  <c r="V225" i="14"/>
  <c r="G227" i="14"/>
  <c r="K227" i="14"/>
  <c r="O227" i="14"/>
  <c r="V227" i="14"/>
  <c r="G228" i="14"/>
  <c r="I228" i="14"/>
  <c r="I227" i="14" s="1"/>
  <c r="K228" i="14"/>
  <c r="M228" i="14"/>
  <c r="M227" i="14" s="1"/>
  <c r="O228" i="14"/>
  <c r="Q228" i="14"/>
  <c r="Q227" i="14" s="1"/>
  <c r="V228" i="14"/>
  <c r="G230" i="14"/>
  <c r="I230" i="14"/>
  <c r="I229" i="14" s="1"/>
  <c r="K230" i="14"/>
  <c r="M230" i="14"/>
  <c r="O230" i="14"/>
  <c r="Q230" i="14"/>
  <c r="Q229" i="14" s="1"/>
  <c r="V230" i="14"/>
  <c r="G231" i="14"/>
  <c r="M231" i="14" s="1"/>
  <c r="I231" i="14"/>
  <c r="K231" i="14"/>
  <c r="O231" i="14"/>
  <c r="O229" i="14" s="1"/>
  <c r="Q231" i="14"/>
  <c r="V231" i="14"/>
  <c r="G232" i="14"/>
  <c r="I232" i="14"/>
  <c r="K232" i="14"/>
  <c r="M232" i="14"/>
  <c r="O232" i="14"/>
  <c r="Q232" i="14"/>
  <c r="V232" i="14"/>
  <c r="G233" i="14"/>
  <c r="M233" i="14" s="1"/>
  <c r="I233" i="14"/>
  <c r="K233" i="14"/>
  <c r="K229" i="14" s="1"/>
  <c r="O233" i="14"/>
  <c r="Q233" i="14"/>
  <c r="V233" i="14"/>
  <c r="V229" i="14" s="1"/>
  <c r="AE236" i="14"/>
  <c r="G27" i="13"/>
  <c r="BA14" i="13"/>
  <c r="G8" i="13"/>
  <c r="K8" i="13"/>
  <c r="O8" i="13"/>
  <c r="V8" i="13"/>
  <c r="G9" i="13"/>
  <c r="I9" i="13"/>
  <c r="I8" i="13" s="1"/>
  <c r="K9" i="13"/>
  <c r="M9" i="13"/>
  <c r="M8" i="13" s="1"/>
  <c r="O9" i="13"/>
  <c r="Q9" i="13"/>
  <c r="Q8" i="13" s="1"/>
  <c r="V9" i="13"/>
  <c r="G12" i="13"/>
  <c r="K12" i="13"/>
  <c r="O12" i="13"/>
  <c r="V12" i="13"/>
  <c r="G13" i="13"/>
  <c r="I13" i="13"/>
  <c r="I12" i="13" s="1"/>
  <c r="K13" i="13"/>
  <c r="M13" i="13"/>
  <c r="M12" i="13" s="1"/>
  <c r="O13" i="13"/>
  <c r="Q13" i="13"/>
  <c r="Q12" i="13" s="1"/>
  <c r="V13" i="13"/>
  <c r="K16" i="13"/>
  <c r="V16" i="13"/>
  <c r="G17" i="13"/>
  <c r="I17" i="13"/>
  <c r="I16" i="13" s="1"/>
  <c r="K17" i="13"/>
  <c r="M17" i="13"/>
  <c r="O17" i="13"/>
  <c r="Q17" i="13"/>
  <c r="Q16" i="13" s="1"/>
  <c r="V17" i="13"/>
  <c r="G21" i="13"/>
  <c r="G16" i="13" s="1"/>
  <c r="I21" i="13"/>
  <c r="K21" i="13"/>
  <c r="O21" i="13"/>
  <c r="O16" i="13" s="1"/>
  <c r="Q21" i="13"/>
  <c r="V21" i="13"/>
  <c r="I23" i="13"/>
  <c r="Q23" i="13"/>
  <c r="G24" i="13"/>
  <c r="M24" i="13" s="1"/>
  <c r="M23" i="13" s="1"/>
  <c r="I24" i="13"/>
  <c r="K24" i="13"/>
  <c r="K23" i="13" s="1"/>
  <c r="O24" i="13"/>
  <c r="O23" i="13" s="1"/>
  <c r="Q24" i="13"/>
  <c r="V24" i="13"/>
  <c r="V23" i="13" s="1"/>
  <c r="AE27" i="13"/>
  <c r="G29" i="12"/>
  <c r="BA27" i="12"/>
  <c r="BA25" i="12"/>
  <c r="BA23" i="12"/>
  <c r="BA21" i="12"/>
  <c r="BA19" i="12"/>
  <c r="BA10" i="12"/>
  <c r="G8" i="12"/>
  <c r="O8" i="12"/>
  <c r="G9" i="12"/>
  <c r="M9" i="12" s="1"/>
  <c r="M8" i="12" s="1"/>
  <c r="I9" i="12"/>
  <c r="I8" i="12" s="1"/>
  <c r="K9" i="12"/>
  <c r="K8" i="12" s="1"/>
  <c r="O9" i="12"/>
  <c r="Q9" i="12"/>
  <c r="Q8" i="12" s="1"/>
  <c r="V9" i="12"/>
  <c r="V8" i="12" s="1"/>
  <c r="G11" i="12"/>
  <c r="I11" i="12"/>
  <c r="K11" i="12"/>
  <c r="M11" i="12"/>
  <c r="O11" i="12"/>
  <c r="Q11" i="12"/>
  <c r="V11" i="12"/>
  <c r="G13" i="12"/>
  <c r="I13" i="12"/>
  <c r="K13" i="12"/>
  <c r="M13" i="12"/>
  <c r="O13" i="12"/>
  <c r="Q13" i="12"/>
  <c r="V13" i="12"/>
  <c r="G15" i="12"/>
  <c r="G16" i="12"/>
  <c r="M16" i="12" s="1"/>
  <c r="I16" i="12"/>
  <c r="I15" i="12" s="1"/>
  <c r="K16" i="12"/>
  <c r="K15" i="12" s="1"/>
  <c r="O16" i="12"/>
  <c r="Q16" i="12"/>
  <c r="Q15" i="12" s="1"/>
  <c r="V16" i="12"/>
  <c r="V15" i="12" s="1"/>
  <c r="G18" i="12"/>
  <c r="I18" i="12"/>
  <c r="K18" i="12"/>
  <c r="M18" i="12"/>
  <c r="O18" i="12"/>
  <c r="Q18" i="12"/>
  <c r="V18" i="12"/>
  <c r="G20" i="12"/>
  <c r="I20" i="12"/>
  <c r="K20" i="12"/>
  <c r="M20" i="12"/>
  <c r="O20" i="12"/>
  <c r="Q20" i="12"/>
  <c r="V20" i="12"/>
  <c r="G22" i="12"/>
  <c r="M22" i="12" s="1"/>
  <c r="I22" i="12"/>
  <c r="K22" i="12"/>
  <c r="O22" i="12"/>
  <c r="O15" i="12" s="1"/>
  <c r="Q22" i="12"/>
  <c r="V22" i="12"/>
  <c r="G24" i="12"/>
  <c r="M24" i="12" s="1"/>
  <c r="I24" i="12"/>
  <c r="K24" i="12"/>
  <c r="O24" i="12"/>
  <c r="Q24" i="12"/>
  <c r="V24" i="12"/>
  <c r="G26" i="12"/>
  <c r="I26" i="12"/>
  <c r="K26" i="12"/>
  <c r="M26" i="12"/>
  <c r="O26" i="12"/>
  <c r="Q26" i="12"/>
  <c r="V26" i="12"/>
  <c r="AE29" i="12"/>
  <c r="I20" i="1"/>
  <c r="I19" i="1"/>
  <c r="I18" i="1"/>
  <c r="I17" i="1"/>
  <c r="AZ80" i="1"/>
  <c r="F59" i="1"/>
  <c r="G23" i="1" s="1"/>
  <c r="A23" i="1" s="1"/>
  <c r="A24" i="1" s="1"/>
  <c r="G24" i="1" s="1"/>
  <c r="G59" i="1"/>
  <c r="G25" i="1" s="1"/>
  <c r="A25" i="1" s="1"/>
  <c r="A26" i="1" s="1"/>
  <c r="G26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I39" i="1" s="1"/>
  <c r="I59" i="1" s="1"/>
  <c r="I16" i="1" l="1"/>
  <c r="I21" i="1" s="1"/>
  <c r="I111" i="1"/>
  <c r="G28" i="1"/>
  <c r="A27" i="1"/>
  <c r="A29" i="1" s="1"/>
  <c r="G29" i="1" s="1"/>
  <c r="G27" i="1" s="1"/>
  <c r="M46" i="20"/>
  <c r="M14" i="20"/>
  <c r="AF71" i="20"/>
  <c r="M16" i="20"/>
  <c r="M12" i="20"/>
  <c r="M10" i="20" s="1"/>
  <c r="G46" i="20"/>
  <c r="M171" i="19"/>
  <c r="M140" i="19"/>
  <c r="M37" i="19"/>
  <c r="M116" i="19"/>
  <c r="M8" i="19"/>
  <c r="G37" i="19"/>
  <c r="G72" i="19"/>
  <c r="M49" i="19"/>
  <c r="M48" i="19" s="1"/>
  <c r="G171" i="19"/>
  <c r="G140" i="19"/>
  <c r="G116" i="19"/>
  <c r="G8" i="19"/>
  <c r="AF195" i="19"/>
  <c r="M162" i="19"/>
  <c r="M155" i="19" s="1"/>
  <c r="M74" i="18"/>
  <c r="M31" i="18"/>
  <c r="G74" i="18"/>
  <c r="G31" i="18"/>
  <c r="G111" i="18"/>
  <c r="M108" i="18"/>
  <c r="M102" i="18" s="1"/>
  <c r="G102" i="18"/>
  <c r="M90" i="18"/>
  <c r="M89" i="18" s="1"/>
  <c r="G85" i="18"/>
  <c r="M58" i="18"/>
  <c r="M50" i="18" s="1"/>
  <c r="G24" i="18"/>
  <c r="M17" i="18"/>
  <c r="M12" i="18" s="1"/>
  <c r="M129" i="17"/>
  <c r="M121" i="17"/>
  <c r="M85" i="17"/>
  <c r="M137" i="17"/>
  <c r="M163" i="17"/>
  <c r="M175" i="17"/>
  <c r="M174" i="17" s="1"/>
  <c r="M149" i="17"/>
  <c r="M148" i="17" s="1"/>
  <c r="M115" i="17"/>
  <c r="M114" i="17" s="1"/>
  <c r="M45" i="17"/>
  <c r="M44" i="17" s="1"/>
  <c r="M18" i="17"/>
  <c r="M17" i="17" s="1"/>
  <c r="M9" i="17"/>
  <c r="M8" i="17" s="1"/>
  <c r="AF181" i="17"/>
  <c r="M109" i="16"/>
  <c r="M85" i="16"/>
  <c r="M96" i="16"/>
  <c r="M62" i="16"/>
  <c r="M12" i="16"/>
  <c r="M39" i="16"/>
  <c r="M122" i="16"/>
  <c r="G122" i="16"/>
  <c r="G85" i="16"/>
  <c r="G39" i="16"/>
  <c r="G12" i="16"/>
  <c r="G151" i="16"/>
  <c r="M149" i="16"/>
  <c r="M148" i="16" s="1"/>
  <c r="G96" i="16"/>
  <c r="M27" i="16"/>
  <c r="M26" i="16" s="1"/>
  <c r="G109" i="16"/>
  <c r="G62" i="16"/>
  <c r="AF156" i="16"/>
  <c r="M132" i="15"/>
  <c r="M95" i="15"/>
  <c r="M84" i="15"/>
  <c r="M36" i="15"/>
  <c r="M13" i="15"/>
  <c r="G132" i="15"/>
  <c r="G95" i="15"/>
  <c r="G13" i="15"/>
  <c r="M162" i="15"/>
  <c r="M161" i="15" s="1"/>
  <c r="M122" i="15"/>
  <c r="M121" i="15" s="1"/>
  <c r="M64" i="15"/>
  <c r="M63" i="15" s="1"/>
  <c r="M47" i="15"/>
  <c r="M46" i="15" s="1"/>
  <c r="M177" i="14"/>
  <c r="M78" i="14"/>
  <c r="M48" i="14"/>
  <c r="M25" i="14"/>
  <c r="M215" i="14"/>
  <c r="M164" i="14"/>
  <c r="M108" i="14"/>
  <c r="M191" i="14"/>
  <c r="M133" i="14"/>
  <c r="M229" i="14"/>
  <c r="M13" i="14"/>
  <c r="AF236" i="14"/>
  <c r="G229" i="14"/>
  <c r="G215" i="14"/>
  <c r="G177" i="14"/>
  <c r="G133" i="14"/>
  <c r="M141" i="14"/>
  <c r="M140" i="14" s="1"/>
  <c r="G40" i="14"/>
  <c r="G13" i="14"/>
  <c r="G191" i="14"/>
  <c r="G164" i="14"/>
  <c r="M156" i="14"/>
  <c r="M150" i="14" s="1"/>
  <c r="G23" i="13"/>
  <c r="M21" i="13"/>
  <c r="M16" i="13" s="1"/>
  <c r="AF27" i="13"/>
  <c r="M15" i="12"/>
  <c r="AF29" i="12"/>
  <c r="J108" i="1"/>
  <c r="J57" i="1"/>
  <c r="J53" i="1"/>
  <c r="J49" i="1"/>
  <c r="J45" i="1"/>
  <c r="J39" i="1"/>
  <c r="J59" i="1" s="1"/>
  <c r="J44" i="1"/>
  <c r="J58" i="1"/>
  <c r="J54" i="1"/>
  <c r="J50" i="1"/>
  <c r="J46" i="1"/>
  <c r="J40" i="1"/>
  <c r="J56" i="1"/>
  <c r="J52" i="1"/>
  <c r="J48" i="1"/>
  <c r="J55" i="1"/>
  <c r="J51" i="1"/>
  <c r="J47" i="1"/>
  <c r="J43" i="1"/>
  <c r="J41" i="1"/>
  <c r="H59" i="1"/>
  <c r="J28" i="1"/>
  <c r="J26" i="1"/>
  <c r="G38" i="1"/>
  <c r="F38" i="1"/>
  <c r="J23" i="1"/>
  <c r="J24" i="1"/>
  <c r="J25" i="1"/>
  <c r="J27" i="1"/>
  <c r="E24" i="1"/>
  <c r="E26" i="1"/>
  <c r="J110" i="1" l="1"/>
  <c r="J106" i="1"/>
  <c r="J104" i="1"/>
  <c r="J102" i="1"/>
  <c r="J100" i="1"/>
  <c r="J98" i="1"/>
  <c r="J96" i="1"/>
  <c r="J94" i="1"/>
  <c r="J92" i="1"/>
  <c r="J90" i="1"/>
  <c r="J88" i="1"/>
  <c r="J86" i="1"/>
  <c r="J109" i="1"/>
  <c r="J89" i="1"/>
  <c r="J107" i="1"/>
  <c r="J105" i="1"/>
  <c r="J103" i="1"/>
  <c r="J101" i="1"/>
  <c r="J99" i="1"/>
  <c r="J97" i="1"/>
  <c r="J95" i="1"/>
  <c r="J93" i="1"/>
  <c r="J91" i="1"/>
  <c r="J87" i="1"/>
  <c r="J111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Petr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<sst xmlns="http://schemas.openxmlformats.org/spreadsheetml/2006/main" count="5404" uniqueCount="1111">
  <si>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</si>
  <si>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</si>
  <si>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</si>
  <si>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</si>
  <si>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</si>
  <si>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</si>
  <si>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</si>
  <si>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</si>
  <si>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</si>
  <si>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</si>
  <si>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</si>
  <si>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</si>
  <si>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</si>
  <si>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</si>
  <si>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</si>
  <si>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</si>
  <si>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</si>
  <si>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</si>
  <si>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</si>
  <si>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</si>
  <si>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</si>
  <si>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</si>
  <si>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</si>
  <si>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</si>
  <si>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</si>
  <si>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</si>
  <si>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</si>
  <si>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</si>
  <si>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</si>
  <si>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</si>
  <si>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</si>
  <si>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</si>
  <si>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</si>
  <si>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</si>
  <si>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</si>
  <si>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</si>
  <si>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</si>
  <si>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</si>
  <si>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</si>
  <si>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</si>
  <si>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</si>
  <si>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</si>
  <si>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</si>
  <si>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020283</t>
  </si>
  <si>
    <t>RD Svitávka ul. Havlíčkova, Inženýrské sítě a komunikace, k.ú. Svitávka (760943)</t>
  </si>
  <si>
    <t>MĚSTYS SVITÁVKA</t>
  </si>
  <si>
    <t>Svitávka</t>
  </si>
  <si>
    <t>67932</t>
  </si>
  <si>
    <t>00281042</t>
  </si>
  <si>
    <t>CZ00281042</t>
  </si>
  <si>
    <t>BESTA-ING. BRÁZDA s.r.o.</t>
  </si>
  <si>
    <t>Smetanova 299/4</t>
  </si>
  <si>
    <t>Blansko-Blansko</t>
  </si>
  <si>
    <t>67801</t>
  </si>
  <si>
    <t>25309714</t>
  </si>
  <si>
    <t>CZ25309714</t>
  </si>
  <si>
    <t>Stavba</t>
  </si>
  <si>
    <t>Ostatní a vedlejší náklady</t>
  </si>
  <si>
    <t>00</t>
  </si>
  <si>
    <t>Vedlejší a ostatní náklady</t>
  </si>
  <si>
    <t>Stavební objekt</t>
  </si>
  <si>
    <t>001</t>
  </si>
  <si>
    <t>Příprava území</t>
  </si>
  <si>
    <t>101</t>
  </si>
  <si>
    <t>Místní komunikace</t>
  </si>
  <si>
    <t>301</t>
  </si>
  <si>
    <t>Vodovod</t>
  </si>
  <si>
    <t>302</t>
  </si>
  <si>
    <t>Vodovodní přípojky</t>
  </si>
  <si>
    <t>303</t>
  </si>
  <si>
    <t>Splašková kanalizace</t>
  </si>
  <si>
    <t>304</t>
  </si>
  <si>
    <t>Splaškové kanalizační přípojky</t>
  </si>
  <si>
    <t>305</t>
  </si>
  <si>
    <t>Dešťová kanalizace</t>
  </si>
  <si>
    <t>402</t>
  </si>
  <si>
    <t>Vedení VO</t>
  </si>
  <si>
    <t>Celkem za stavbu</t>
  </si>
  <si>
    <t>CZK</t>
  </si>
  <si>
    <t>#POPS</t>
  </si>
  <si>
    <t>Popis stavby: 020283 - RD Svitávka ul. Havlíčkova, Inženýrské sítě a komunikace, k.ú. Svitávka (760943)</t>
  </si>
  <si>
    <t>#POPO</t>
  </si>
  <si>
    <t>Popis objektu: 00 - Vedlejší a ostatní náklady</t>
  </si>
  <si>
    <t>#POPR</t>
  </si>
  <si>
    <t>Popis rozpočtu: 00 - Vedlejší a ostatní náklady</t>
  </si>
  <si>
    <t>Popis objektu: 001 - Příprava území</t>
  </si>
  <si>
    <t>Popis rozpočtu: 001 - Příprava území</t>
  </si>
  <si>
    <t>Popis objektu: 101 - Místní komunikace</t>
  </si>
  <si>
    <t>Popis rozpočtu: 101 - Místní komunikace</t>
  </si>
  <si>
    <t>Popis objektu: 301 - Vodovod</t>
  </si>
  <si>
    <t>Popis rozpočtu: 301 - Vodovod</t>
  </si>
  <si>
    <t>Popis objektu: 302 - Vodovodní přípojky</t>
  </si>
  <si>
    <t>Popis rozpočtu: 302 - Vodovodní přípojky</t>
  </si>
  <si>
    <t>Popis objektu: 303 - Splašková kanalizace</t>
  </si>
  <si>
    <t>Popis rozpočtu: 303 - Splašková kanalizace</t>
  </si>
  <si>
    <t>Popis objektu: 304 - Splaškové kanalizační přípojky</t>
  </si>
  <si>
    <t>Popis rozpočtu: 304 - Splaškové kanalizační přípojky</t>
  </si>
  <si>
    <t>Popis objektu: 305 - Dešťová kanalizace</t>
  </si>
  <si>
    <t>Popis rozpočtu: 305 - Dešťová kanalizace</t>
  </si>
  <si>
    <t>Popis objektu: 402 - Vedení VO</t>
  </si>
  <si>
    <t>Popis rozpočtu: 402 - Vedení VO</t>
  </si>
  <si>
    <t>KONEČNÉ ÚPRAVY POVRCHŮ, KTERÁ ZDE NEJSOU UVEDENY JSOU V PROJEKTU KOMUNIKACE A CHODNÍKŮ !!!</t>
  </si>
  <si>
    <t>Rekapitulace dílů</t>
  </si>
  <si>
    <t>Typ dílu</t>
  </si>
  <si>
    <t>11</t>
  </si>
  <si>
    <t>Přípravné a přidružené práce</t>
  </si>
  <si>
    <t>12</t>
  </si>
  <si>
    <t>Odkopávky a prokopávky</t>
  </si>
  <si>
    <t>13</t>
  </si>
  <si>
    <t>Hloubené vykopávky</t>
  </si>
  <si>
    <t>15</t>
  </si>
  <si>
    <t>Roubení</t>
  </si>
  <si>
    <t>16</t>
  </si>
  <si>
    <t>Přemístění výkopku</t>
  </si>
  <si>
    <t>17</t>
  </si>
  <si>
    <t>Konstrukce ze zemin</t>
  </si>
  <si>
    <t>18</t>
  </si>
  <si>
    <t>Povrchové úpravy terénu</t>
  </si>
  <si>
    <t>21</t>
  </si>
  <si>
    <t>Úprava podloží a základ.spáry</t>
  </si>
  <si>
    <t>45</t>
  </si>
  <si>
    <t>Podkladní a vedlejší konstrukce</t>
  </si>
  <si>
    <t>56</t>
  </si>
  <si>
    <t>Podkladní vrstvy komunikací a zpevněných ploch</t>
  </si>
  <si>
    <t>57</t>
  </si>
  <si>
    <t>Kryty štěrkových a živičných komunikací</t>
  </si>
  <si>
    <t>59</t>
  </si>
  <si>
    <t>Dlažby a předlažby komunikací</t>
  </si>
  <si>
    <t>85</t>
  </si>
  <si>
    <t>Potrubí z trub litinových</t>
  </si>
  <si>
    <t>87</t>
  </si>
  <si>
    <t>Potrubí z trub z plastických hmot</t>
  </si>
  <si>
    <t>89</t>
  </si>
  <si>
    <t>Ostatní konstrukce na trubním vedení</t>
  </si>
  <si>
    <t>91</t>
  </si>
  <si>
    <t>Doplňující práce na komunikaci</t>
  </si>
  <si>
    <t>93</t>
  </si>
  <si>
    <t>Dokončovací práce inženýrských staveb</t>
  </si>
  <si>
    <t>99</t>
  </si>
  <si>
    <t>Staveništní přesun hmot</t>
  </si>
  <si>
    <t>722</t>
  </si>
  <si>
    <t>Vnitřní vodovod</t>
  </si>
  <si>
    <t>M21</t>
  </si>
  <si>
    <t>Elektromontáže</t>
  </si>
  <si>
    <t>M46</t>
  </si>
  <si>
    <t>Zemní práce</t>
  </si>
  <si>
    <t>Zemní práce při montážích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</si>
  <si>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</si>
  <si>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</si>
  <si>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</si>
  <si>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</si>
  <si>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</si>
  <si>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</si>
  <si>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</si>
  <si>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</si>
  <si>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</si>
  <si>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</si>
  <si>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</si>
  <si>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</si>
  <si>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</si>
  <si>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</si>
  <si>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</si>
  <si>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</si>
  <si>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</si>
  <si>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</si>
  <si>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</si>
  <si>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</si>
  <si>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</si>
  <si>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</si>
  <si>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</si>
  <si>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</si>
  <si>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</si>
  <si>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</si>
  <si>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</si>
  <si>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</si>
  <si>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</si>
  <si>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</si>
  <si>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</si>
  <si>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</si>
  <si>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</si>
  <si>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</si>
  <si>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</si>
  <si>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005111021R</t>
  </si>
  <si>
    <t>Vytyčení inženýrských sítí</t>
  </si>
  <si>
    <t>Soubor</t>
  </si>
  <si>
    <t>RTS 24/ I</t>
  </si>
  <si>
    <t>Indiv</t>
  </si>
  <si>
    <t>VRN</t>
  </si>
  <si>
    <t>Běžná</t>
  </si>
  <si>
    <t>POL99_2</t>
  </si>
  <si>
    <t>Zaměření a vytýčení stávajících inženýrských sítí v místě stavby z hlediska jejich ochrany při provádění stavby.</t>
  </si>
  <si>
    <t>POP</t>
  </si>
  <si>
    <t>005121 R</t>
  </si>
  <si>
    <t>Zařízení staveniště</t>
  </si>
  <si>
    <t>Veškeré náklady spojené s vybudováním, provozem a odstraněním zařízení staveniště.</t>
  </si>
  <si>
    <t>005124010R</t>
  </si>
  <si>
    <t>Koordinační činnost</t>
  </si>
  <si>
    <t>Koordinace stavebních a technologických dodávek stavby.</t>
  </si>
  <si>
    <t>005211010R</t>
  </si>
  <si>
    <t>Předání a převzetí staveniště</t>
  </si>
  <si>
    <t>Náklady spojené s účastí zhotovitele na předání a převzetí staveniště.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</si>
  <si>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</si>
  <si>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</si>
  <si>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</si>
  <si>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</si>
  <si>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</si>
  <si>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</si>
  <si>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</si>
  <si>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</si>
  <si>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</si>
  <si>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00524 R</t>
  </si>
  <si>
    <t>Předání a převzetí díla</t>
  </si>
  <si>
    <t>Náklady zhotovitele, které vzniknou v souvislosti s povinnostmi zhotovitele při předání a převzetí díla.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</si>
  <si>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</si>
  <si>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</si>
  <si>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</si>
  <si>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SUM</t>
  </si>
  <si>
    <t>END</t>
  </si>
  <si>
    <t>Položkový soupis prací a dodávek</t>
  </si>
  <si>
    <t>111104311R00</t>
  </si>
  <si>
    <t>Pokosení trávníku trávník luční, v rovině nebo na svahu do 1:5, odvoz do 20 km se složením</t>
  </si>
  <si>
    <t>m2</t>
  </si>
  <si>
    <t>823-1</t>
  </si>
  <si>
    <t>Práce</t>
  </si>
  <si>
    <t>POL1_</t>
  </si>
  <si>
    <t>s případným naložením shrabků na dopravní prostředek, odvozem do 20 km a se složením,</t>
  </si>
  <si>
    <t>SPI</t>
  </si>
  <si>
    <t>1478</t>
  </si>
  <si>
    <t>VV</t>
  </si>
  <si>
    <t>121101101R00</t>
  </si>
  <si>
    <t>Sejmutí ornice s přemístěním na vzdálenost do 50 m</t>
  </si>
  <si>
    <t>m3</t>
  </si>
  <si>
    <t>800-1</t>
  </si>
  <si>
    <t>nebo lesní půdy, s vodorovným přemístěním na hromady v místě upotřebení nebo na dočasné či trvalé skládky se složením</t>
  </si>
  <si>
    <t>sejmutí ornice : 1478*0,2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</si>
  <si>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</si>
  <si>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</si>
  <si>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</si>
  <si>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>ohumusování : -517,8*0,12</t>
  </si>
  <si>
    <t>199000001R00</t>
  </si>
  <si>
    <t xml:space="preserve">Poplatky za skládku ornice,  </t>
  </si>
  <si>
    <t>Odkaz na mn. položky pořadí 3 : 233,46400</t>
  </si>
  <si>
    <t>171201201R00</t>
  </si>
  <si>
    <t>Uložení sypaniny na dočasnou skládku tak, že na 1 m2 plochy připadá přes 2 m3 výkopku nebo ornice</t>
  </si>
  <si>
    <t>ohumusování : 517,8*0,12</t>
  </si>
  <si>
    <t>113107530R00</t>
  </si>
  <si>
    <t>Odstranění podkladů nebo krytů z kameniva hrubého drceného, v ploše jednotlivě do 50 m2, tloušťka vrstvy 300 mm</t>
  </si>
  <si>
    <t>822-1</t>
  </si>
  <si>
    <t>v místě napojení : 0,5*17,6</t>
  </si>
  <si>
    <t>113108311R00</t>
  </si>
  <si>
    <t>Odstranění podkladů nebo krytů živičných, v ploše jednotlivě do 50 m2, tloušťka vrstvy 110 mm</t>
  </si>
  <si>
    <t>122202202R00</t>
  </si>
  <si>
    <t>Odkopávky a prokopávky pro silnice v hornině 3 přes 100 do 1 000 m3</t>
  </si>
  <si>
    <t>POL1_1</t>
  </si>
  <si>
    <t>s přemístěním výkopku v příčných profilech na vzdálenost do 15 m nebo s naložením na dopravní prostředek.</t>
  </si>
  <si>
    <t>úsek č. 1 : (0,8*20+1,1*20+1,1*20+0,8*20+0,85*20+0,9*20,02)</t>
  </si>
  <si>
    <t>úsek č. 2 : (3,4*38,38)</t>
  </si>
  <si>
    <t>122202209R00</t>
  </si>
  <si>
    <t>Odkopávky a prokopávky pro silnice v hornině 3 příplatek za lepivost horniny</t>
  </si>
  <si>
    <t>Začátek provozního součtu</t>
  </si>
  <si>
    <t xml:space="preserve">  úsek č. 1 : (0,8*20+1,1*20+1,1*20+0,8*20+0,85*20+0,9*20,02)</t>
  </si>
  <si>
    <t xml:space="preserve">  úsek č. 2 : (3,4*38,38)</t>
  </si>
  <si>
    <t>Konec provozního součtu</t>
  </si>
  <si>
    <t>241,51*0,3</t>
  </si>
  <si>
    <t>132201112R00</t>
  </si>
  <si>
    <t>Hloubení rýh šířky do 60 cm nad 100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</si>
  <si>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</si>
  <si>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napojení DV : 2*0,6*9,33</t>
  </si>
  <si>
    <t>132201119R00</t>
  </si>
  <si>
    <t xml:space="preserve">Hloubení rýh šířky do 60 cm příplatek za lepivost, v hornině 3,  </t>
  </si>
  <si>
    <t>napojení DV : 2*0,6*9,33*0,3</t>
  </si>
  <si>
    <t>132201212R00</t>
  </si>
  <si>
    <t xml:space="preserve">Hloubení rýh šířky přes 60 do 200 cm do 1000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</si>
  <si>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</si>
  <si>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DV : 1,4*1,4*1,7*3</t>
  </si>
  <si>
    <t>propustek : 16,9*1,67*0,61</t>
  </si>
  <si>
    <t>132201219R00</t>
  </si>
  <si>
    <t xml:space="preserve">Hloubení rýh šířky přes 60 do 200 cm příplatek za lepivost, v hornině 3,  </t>
  </si>
  <si>
    <t>DV : 1,4*1,4*1,7*0,3*3</t>
  </si>
  <si>
    <t>propustek : 16,9*1,67*0,61*0,3</t>
  </si>
  <si>
    <t>151101101R00</t>
  </si>
  <si>
    <t>Zřízení pažení a rozepření stěn rýh příložné  pro jakoukoliv mezerovitost, hloubky do 2 m</t>
  </si>
  <si>
    <t>pro podzemní vedení pro všechny šířky rýhy,</t>
  </si>
  <si>
    <t>napojení DV : 2*2*9,33</t>
  </si>
  <si>
    <t>DV : 1,4*4*1,7*3</t>
  </si>
  <si>
    <t>151101111R00</t>
  </si>
  <si>
    <t>Odstranění pažení a rozepření rýh příložné , hloubky do 2 m</t>
  </si>
  <si>
    <t>pro podzemní vedení s uložením materiálu na vzdálenost do 3 m od kraje výkopu,</t>
  </si>
  <si>
    <t>Odkaz na mn. položky pořadí 9 : 65,88000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</si>
  <si>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</si>
  <si>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</si>
  <si>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</si>
  <si>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DV : 1,4*1,4*1,7*3*0,5</t>
  </si>
  <si>
    <t>162201102R00</t>
  </si>
  <si>
    <t>Vodorovné přemístění výkopku z horniny 1 až 4, na vzdálenost přes 20  do 50 m</t>
  </si>
  <si>
    <t xml:space="preserve">násyp : </t>
  </si>
  <si>
    <t>úsek č. 1 : (0,3*20+0,3*20+0,45*20+0,75*20+0,65*20+0,4*20,02)</t>
  </si>
  <si>
    <t>úsek č. 2 : (0,1*38,38)</t>
  </si>
  <si>
    <t>162301101R00</t>
  </si>
  <si>
    <t>Vodorovné přemístění výkopku z horniny 1 až 4, na vzdálenost přes 50  do 500 m</t>
  </si>
  <si>
    <t>napojení DV : 2*(2-0,1-0,16-0,3)*2</t>
  </si>
  <si>
    <t>výkopy : 241,51+11,196+27,21203</t>
  </si>
  <si>
    <t>napojení DV : -2*(2-0,1-0,16-0,3)</t>
  </si>
  <si>
    <t>úsek č. 1 : -(0,3*20+0,3*20+0,45*20+0,75*20+0,65*20+0,4*20,02)</t>
  </si>
  <si>
    <t>úsek č. 2 : -(0,1*38,38)</t>
  </si>
  <si>
    <t>zásyp za obrubou : -317*0,25*0,2</t>
  </si>
  <si>
    <t>DZ : 0,3*0,3*0,5*3</t>
  </si>
  <si>
    <t>167101101R00</t>
  </si>
  <si>
    <t>Nakládání, skládání, překládání neulehlého výkopku nakládání výkopku  do 100 m3, z horniny 1 až 4</t>
  </si>
  <si>
    <t>napojení DV : 2*(2-0,1-0,16-0,3)</t>
  </si>
  <si>
    <t>199000002R00</t>
  </si>
  <si>
    <t>Poplatky za skládku horniny 1- 4, skupina 17 05 04 z Katalogu odpadů</t>
  </si>
  <si>
    <t>Cena dle Pískovny Černovice. www.piskovna-cernovice.cz</t>
  </si>
  <si>
    <t>Odkaz na mn. položky pořadí 14 : 200,47703</t>
  </si>
  <si>
    <t>171101105R00</t>
  </si>
  <si>
    <t>Uložení sypaniny do násypů zhutněných s uzavřením povrchu násypu z hornin soudržných s předepsanou mírou zhutnění v procentech výsledků zkoušek Proctor-Standard                 na 103 % PS</t>
  </si>
  <si>
    <t>s rozprostřením sypaniny ve vrstvách a s hrubým urovnáním,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</si>
  <si>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</si>
  <si>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</si>
  <si>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</si>
  <si>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</si>
  <si>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DV : (1,4*1,4-0,65*0,65)*1,35*3</t>
  </si>
  <si>
    <t>napojení DV : 9,33*(2-0,1-0,16-0,3)</t>
  </si>
  <si>
    <t>propustek : 16,9*(1,67-0,96)*0,61</t>
  </si>
  <si>
    <t>174101102R00</t>
  </si>
  <si>
    <t>Zásyp sypaninou se zhutněním v uzavřených prostorách s urovnáním povrchu zásypu s ručním zhutněním</t>
  </si>
  <si>
    <t>zásyp za obrubou : 317*0,25*0,2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</si>
  <si>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</si>
  <si>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</si>
  <si>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</si>
  <si>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napojení DV : 9,33*0,244</t>
  </si>
  <si>
    <t>58330002.AR</t>
  </si>
  <si>
    <t>Kamenivo nestanovené těžené; typ: netříděný; štěrkopísek k zásypu</t>
  </si>
  <si>
    <t>t</t>
  </si>
  <si>
    <t>SPCM</t>
  </si>
  <si>
    <t>Specifikace</t>
  </si>
  <si>
    <t>POL3_0</t>
  </si>
  <si>
    <t xml:space="preserve">  DV : (1,4*1,4-0,65*0,65)*1,35*3</t>
  </si>
  <si>
    <t xml:space="preserve">  napojení DV : 9,33*(2-0,1-0,16-0,3)</t>
  </si>
  <si>
    <t xml:space="preserve">  propustek : 16,9*(1,67-0,96)*0,61</t>
  </si>
  <si>
    <t>26,98147*1,8*1,01</t>
  </si>
  <si>
    <t>583320401R</t>
  </si>
  <si>
    <t>Kamenivo stanovené přírodní; těžené; 0/4; OH = 2,53 Mg/m3; štěrkopísek</t>
  </si>
  <si>
    <t>napojení DV : 9,33*0,244*1,8*1,01</t>
  </si>
  <si>
    <t>180402111R00</t>
  </si>
  <si>
    <t>Založení trávníku parkový trávník, výsevem, v rovině nebo na svahu do 1:5</t>
  </si>
  <si>
    <t>na půdě předem připravené s pokosením, naložením, odvozem odpadu do 20 km a se složením,</t>
  </si>
  <si>
    <t>ohumusování : 517,8*0,8</t>
  </si>
  <si>
    <t>180402112R00</t>
  </si>
  <si>
    <t>Založení trávníku parkový trávník, výsevem, na svahu přes 1:5 do 1:2</t>
  </si>
  <si>
    <t>ohumusování : 517,8*0,2</t>
  </si>
  <si>
    <t>181101102R00</t>
  </si>
  <si>
    <t>Úprava pláně v zářezech v hornině 1 až 4, se zhutněním</t>
  </si>
  <si>
    <t>vyrovnáním výškových rozdílů, ploch vodorovných a ploch do sklonu 1 : 5.</t>
  </si>
  <si>
    <t>vozovka : 872,2*0,9</t>
  </si>
  <si>
    <t>nájezdový : 317*0,5*0,9</t>
  </si>
  <si>
    <t>181201101R00</t>
  </si>
  <si>
    <t>Úprava pláně v násypech v hornině 1 až 4, bez zhutnění</t>
  </si>
  <si>
    <t>vyrovnání výškových rozdílů, plochy vodorovné a plochy do sklonu 1 : 5,</t>
  </si>
  <si>
    <t>vozovka : 872,2*0,1</t>
  </si>
  <si>
    <t>nájezdový : 317*0,5*0,1</t>
  </si>
  <si>
    <t>181301102R00</t>
  </si>
  <si>
    <t>Rozprostření a urovnání ornice v rovině v souvislé ploše do 500 m2, tloušťka vrstvy přes 100 do 150 mm</t>
  </si>
  <si>
    <t>s případným nutným přemístěním hromad nebo dočasných skládek na místo potřeby ze vzdálenosti do 30 m, v rovině nebo ve svahu do 1 : 5,</t>
  </si>
  <si>
    <t>182301122R00</t>
  </si>
  <si>
    <t>Rozprostření a urovnání ornice ve svahu v souvislé ploše do 500 m2, tloušťka vrstvy přes 100 do 150 mm</t>
  </si>
  <si>
    <t>s případným nutným přemístěním hromad nebo dočasných skládek na místo potřeby ze vzdálenosti do 30 m, ve svahu sklonu přes 1 : 5,</t>
  </si>
  <si>
    <t>185804312R00</t>
  </si>
  <si>
    <t xml:space="preserve">Zalití rostlin vodou plocha přes 20 m2,  </t>
  </si>
  <si>
    <t>ohumusování : 517,8*0,05</t>
  </si>
  <si>
    <t>00572420R</t>
  </si>
  <si>
    <t>směs travní parková, dekorativní</t>
  </si>
  <si>
    <t>kg</t>
  </si>
  <si>
    <t>POL3_1</t>
  </si>
  <si>
    <t>ohumusování : 517,8*0,03</t>
  </si>
  <si>
    <t>451541111R00</t>
  </si>
  <si>
    <t>Lože pod potrubí, stoky a drobné objekty ze štěrkodrtě 0÷63 mm</t>
  </si>
  <si>
    <t>827-1</t>
  </si>
  <si>
    <t>v otevřeném výkopu,</t>
  </si>
  <si>
    <t>DV : 1,4*1,4*0,1*3</t>
  </si>
  <si>
    <t>451572111R00</t>
  </si>
  <si>
    <t>Lože pod potrubí, stoky a drobné objekty z kameniva drobného těženého 0÷4 mm</t>
  </si>
  <si>
    <t>napojení DV : 9,33*0,072</t>
  </si>
  <si>
    <t>564851111RT2</t>
  </si>
  <si>
    <t>Podklad ze štěrkodrti s rozprostřením a zhutněním frakce 0-32 mm, tloušťka po zhutnění 150 mm</t>
  </si>
  <si>
    <t>vozovka : 872,2</t>
  </si>
  <si>
    <t>564851111RT4</t>
  </si>
  <si>
    <t>Podklad ze štěrkodrti s rozprostřením a zhutněním frakce 0-63 mm, tloušťka po zhutnění 150 mm</t>
  </si>
  <si>
    <t>nájezdový : 317*0,5</t>
  </si>
  <si>
    <t>propustek : -0,96*9,74</t>
  </si>
  <si>
    <t>565151211R00</t>
  </si>
  <si>
    <t>Podklad z kameniva obaleného asfaltem ACP 16+ až ACP 22+, v pruhu šířky přes 3 m, třídy 1, tloušťka po zhutnění 70 mm</t>
  </si>
  <si>
    <t>s rozprostřením a zhutněním</t>
  </si>
  <si>
    <t>573111124R00</t>
  </si>
  <si>
    <t>Postřik infiltrační asfaltovým pojivem množství zbytkového asfaltu 1,00 kg/m2</t>
  </si>
  <si>
    <t>573231124R00</t>
  </si>
  <si>
    <t>Postřik spojovací kationaktivní emulzí KAE , množství zbytkového asfaltu 0,40 kg/m2</t>
  </si>
  <si>
    <t>bez posypu kamenivem</t>
  </si>
  <si>
    <t>577132211R00</t>
  </si>
  <si>
    <t>Beton asfaltový s rozprostřením a zhutněním v pruhu šířky přes 3 m, ACO 8 nebo ACO 11, tloušťky 40 mm, plochy přes 1000 m2</t>
  </si>
  <si>
    <t>591241111R00</t>
  </si>
  <si>
    <t>Kladení dlažby z kostek drobných z kamene, do lože z cementové malty tloušťky 50 mm</t>
  </si>
  <si>
    <t>s provedením lože do 50 mm, s vyplněním spár, s dvojím beraněním a se smetením přebytečného materiálu na krajnici</t>
  </si>
  <si>
    <t>DV : (0,95*0,95-0,5*0,5)*3</t>
  </si>
  <si>
    <t>58380120.AR</t>
  </si>
  <si>
    <t>kostka dlažební; žula; 8/10 cm; třída I; štípaná</t>
  </si>
  <si>
    <t>POL3_</t>
  </si>
  <si>
    <t>DV : (0,95*0,95-0,5*0,5)*3*1,02</t>
  </si>
  <si>
    <t>871313121R00</t>
  </si>
  <si>
    <t>Montáž potrubí z trub z plastů těsněných gumovým kroužkem  DN 150 mm</t>
  </si>
  <si>
    <t>m</t>
  </si>
  <si>
    <t>v otevřeném výkopu ve sklonu do 20 %,</t>
  </si>
  <si>
    <t>napojení DV : 9,33</t>
  </si>
  <si>
    <t>877313123R00</t>
  </si>
  <si>
    <t>Montáž tvarovek na potrubí z trub z plastů těsněných gumovým kroužkem jednoosých DN 150 mm</t>
  </si>
  <si>
    <t>kus</t>
  </si>
  <si>
    <t>napojení DV : 2*3+1</t>
  </si>
  <si>
    <t>286111901R</t>
  </si>
  <si>
    <t>Trubka plastová pro venkovní kanalizaci spoj: hrdlový; potrubí: vícevrstvé; skladba: PVC-U - PVC-U - PVC-U; povrch: hladký; DN/OD = 150; de = 160,0 mm; tl. stěny = 5,5 mm; l = 1 000 mm; SN 12</t>
  </si>
  <si>
    <t>napojení DV : 9,33*1,03</t>
  </si>
  <si>
    <t>286506002R</t>
  </si>
  <si>
    <t>Koleno plastové pro venkovní kanalizaci typ: jednoznačné; spoj: hrdlový; potrubí: jednovrstvé; materiál: PVC-U; povrch: hladký; úhel = 30,0 °; DN/OD = 150; SDR 34,0</t>
  </si>
  <si>
    <t>napojení DV : 3*1,015</t>
  </si>
  <si>
    <t>286506003R</t>
  </si>
  <si>
    <t>Koleno plastové pro venkovní kanalizaci typ: jednoznačné; spoj: hrdlový; potrubí: jednovrstvé; materiál: PVC-U; povrch: hladký; úhel = 45,0 °; DN/OD = 150; SDR 34,0</t>
  </si>
  <si>
    <t>napojení DV : (3+1)*1,015</t>
  </si>
  <si>
    <t>892571111R00</t>
  </si>
  <si>
    <t>Zkoušky těsnosti kanalizačního potrubí zkouška těsnosti kanalizačního potrubí vodou  do DN 200 mm</t>
  </si>
  <si>
    <t>vodou nebo vzduchem,</t>
  </si>
  <si>
    <t>892573111R00</t>
  </si>
  <si>
    <t>Zkoušky těsnosti kanalizačního potrubí zabezpečení konců kanalizačního potrubí při tlakových zkouškách vodou  do DN 200 mm</t>
  </si>
  <si>
    <t>úsek</t>
  </si>
  <si>
    <t>895941311RT2</t>
  </si>
  <si>
    <t xml:space="preserve">Zřízení vpusti kanalizační uliční z betonových dílců  včetně dodávky dílců pro uliční vpusti TBV  pro typ UVB-50 </t>
  </si>
  <si>
    <t>včetně zřízení lože ze štěrkopísku,</t>
  </si>
  <si>
    <t>DV : 3</t>
  </si>
  <si>
    <t>899203111R00</t>
  </si>
  <si>
    <t>Osazení mříží litinových o hmotnost jednotlivě přes 100  do 150 kg</t>
  </si>
  <si>
    <t>včetně rámů a košů na bahno,</t>
  </si>
  <si>
    <t>55340374R</t>
  </si>
  <si>
    <t>Mříž vtoková materiál: litina; pro uliční vpusti; zatížení: D 400; l = 500 mm; b = 500 mm; příslušenství: betonový rám</t>
  </si>
  <si>
    <t>914001121R00</t>
  </si>
  <si>
    <t xml:space="preserve">Osazení a montáž svislých dopravních značek sloupek, do betonového základu a AL patky,  </t>
  </si>
  <si>
    <t>P2 : 2</t>
  </si>
  <si>
    <t>P4 : 1</t>
  </si>
  <si>
    <t>917862114R00</t>
  </si>
  <si>
    <t>Osazení silničního nebo chodníkového obrubníku stojatého, s boční opěrou z betonu prostého, do lože z betonu prostého C 25/30</t>
  </si>
  <si>
    <t>S dodáním hmot pro lože tl. 80-100 mm.</t>
  </si>
  <si>
    <t>nájezdový : 317</t>
  </si>
  <si>
    <t>919536111R00</t>
  </si>
  <si>
    <t>Obetonování trubního propustku betonem  vodostavebním třídy C25/30</t>
  </si>
  <si>
    <t>propustek : (16,9-0,44)*(0,96*(0,74+0,56)/2-pi*0,56^2/4)</t>
  </si>
  <si>
    <t>919731122R00</t>
  </si>
  <si>
    <t>Zarovnání styčné plochy podkladu nebo krytu živičné, tloušťky přes 50 do 100 mm</t>
  </si>
  <si>
    <t>podél vybourané části komunikace nebo zpevněné plochy</t>
  </si>
  <si>
    <t>v místě napojení : 0,5*2+17,6</t>
  </si>
  <si>
    <t>919735112R00</t>
  </si>
  <si>
    <t>Řezání stávajících krytů nebo podkladů živičných, hloubky přes 50 do 100 mm</t>
  </si>
  <si>
    <t>včetně spotřeby vody</t>
  </si>
  <si>
    <t>40444973.AR</t>
  </si>
  <si>
    <t>značka dopravní silniční svislá; upravující přednost P2; tvar čtverec; 500 mm; štít z pozink.plechu s dvoj.ohybem,retroref.folie II.tř.; záruka 10 let</t>
  </si>
  <si>
    <t>40444987.AR</t>
  </si>
  <si>
    <t>značka dopravní silniční svislá; upravující přednost P4; tvar trojúhelník; 900 mm; štít z pozink.plechu s dvoj.ohybem,retroref.folie I.tř.; záruka 7 let</t>
  </si>
  <si>
    <t>404459501R</t>
  </si>
  <si>
    <t>příslušenství k dopr.značení sloupek Fe 60 pozinkovaný, délka 2000 mm</t>
  </si>
  <si>
    <t>59217476R</t>
  </si>
  <si>
    <t>obrubník silniční nájezdový; materiál beton; l = 1000,0 mm; š = 150,0 mm; h = 150,0 mm; barva šedá</t>
  </si>
  <si>
    <t>nájezdový : 317*1,01</t>
  </si>
  <si>
    <t>919512111R00</t>
  </si>
  <si>
    <t>Zřízení propustku z trub betonových nebo ŽB DN 400 mm</t>
  </si>
  <si>
    <t>včetně podkladní vrstvy ze štěrkopísku a podkladní vrstvy (lože) z betonu prostého, uložení trub. Bez dodání trub.</t>
  </si>
  <si>
    <t>propustek : 16,9</t>
  </si>
  <si>
    <t>938902106R00</t>
  </si>
  <si>
    <t>Čištění příkopů nezpevněných, při šířce dna přes 400 mm, objemu nánosu přes 0,30 do 0,50 m3/m</t>
  </si>
  <si>
    <t>komunikací v suchu nebo ve vodě, s odstraněním travnatého porostu nebo nánosu, s úpravou dna a svahů do předepsaného profilu, s odklizením na vzdálenost do 10 m nebo s naložením na dopravní prostředek,</t>
  </si>
  <si>
    <t>silniční příkopa : 25+9,84</t>
  </si>
  <si>
    <t>59222408.AR</t>
  </si>
  <si>
    <t>trouba železobetonová hrdlová TZH; Di = 400,0 mm; l = 2 500 mm; Fn 100,0 kN/m</t>
  </si>
  <si>
    <t>propustek : 16,9/2,5*1,01</t>
  </si>
  <si>
    <t>998225111R00</t>
  </si>
  <si>
    <t>Přesun hmot komunikací a letišť, kryt živičný jakékoliv délky objektu</t>
  </si>
  <si>
    <t>Přesun hmot</t>
  </si>
  <si>
    <t>POL7_1</t>
  </si>
  <si>
    <t>vodorovně do 200 m</t>
  </si>
  <si>
    <t>D+M uložení kabelového vedení do chrániček</t>
  </si>
  <si>
    <t>Vlastní</t>
  </si>
  <si>
    <t>979082213R00</t>
  </si>
  <si>
    <t>Vodorovná doprava suti po suchu bez naložení, ale se složením a hrubým urovnáním na vzdálenost do 1 km</t>
  </si>
  <si>
    <t>Přesun suti</t>
  </si>
  <si>
    <t>POL8_</t>
  </si>
  <si>
    <t>979082219R00</t>
  </si>
  <si>
    <t>Vodorovná doprava suti po suchu příplatek k ceně za každý další i započatý 1 km přes 1 km</t>
  </si>
  <si>
    <t>979999973R00</t>
  </si>
  <si>
    <t>Poplatek za uložení, zemina a kamení,  , skupina 17 05 04 z Katalogu odpadů</t>
  </si>
  <si>
    <t>801-3</t>
  </si>
  <si>
    <t>979999995R00</t>
  </si>
  <si>
    <t>Poplatek za recyklaci, obalovaného kameniva a asfaltu, kusovost do 1600 cm2, skupina 17 03 02 z Katalogu odpadů</t>
  </si>
  <si>
    <t>170 302</t>
  </si>
  <si>
    <t>JKSO:</t>
  </si>
  <si>
    <t>822.29</t>
  </si>
  <si>
    <t>komunikace pozemní ostatní</t>
  </si>
  <si>
    <t>JKSO</t>
  </si>
  <si>
    <t>891,9 m2</t>
  </si>
  <si>
    <t>kryt (materiál konstrukce krytu) z kameniva obalovaného živicí</t>
  </si>
  <si>
    <t>JKSOChar</t>
  </si>
  <si>
    <t/>
  </si>
  <si>
    <t>JKSOAkce</t>
  </si>
  <si>
    <t>119001421R00</t>
  </si>
  <si>
    <t>Dočasné zajištění podzemního potrubí nebo vedení kabelů do 3 kabelů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</si>
  <si>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</si>
  <si>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>NN : 1</t>
  </si>
  <si>
    <t>SEK : 1</t>
  </si>
  <si>
    <t>130001101R00</t>
  </si>
  <si>
    <t>Příplatek k cenám za ztížené vykopávky v horninách jakékoliv třídy</t>
  </si>
  <si>
    <t>Příplatek k cenám hloubených vykopávek za ztížení vykopávky v blízkosti podzemního vedení nebo výbušnin pro jakoukoliv třídu horniny.</t>
  </si>
  <si>
    <t>napojení : 1,5*0,7*1,5</t>
  </si>
  <si>
    <t>NN : 1,9*0,7*1,5</t>
  </si>
  <si>
    <t>SEK : 1,9*0,7*1,5</t>
  </si>
  <si>
    <t xml:space="preserve">výpočet dle podélného profilu : </t>
  </si>
  <si>
    <t>řad A : (1,545*1,39+1,355*12,61+1,31*3,43+1,33*2,57+1,415*14,7+1,47*5,3+1,405*20+1,31*20)*0,7</t>
  </si>
  <si>
    <t>(1,34*6,57+1,36*3,18+1,38*10,25+1,55*8,37)*0,7</t>
  </si>
  <si>
    <t>řad B : (1,69*1+1,695*3,14+1,7*3,66+1,745*12,2+1,81*7,5+1,83*0,5)*0,7</t>
  </si>
  <si>
    <t>ornice : -0,7*(118,37+28)*0,2</t>
  </si>
  <si>
    <t xml:space="preserve">  výpočet dle podélného profilu : </t>
  </si>
  <si>
    <t xml:space="preserve">  řad A : (1,545*1,39+1,355*12,61+1,31*3,43+1,33*2,57+1,415*14,7+1,47*5,3+1,405*20+1,31*20)*0,7</t>
  </si>
  <si>
    <t xml:space="preserve">  (1,34*6,57+1,36*3,18+1,38*10,25+1,55*8,37)*0,7</t>
  </si>
  <si>
    <t xml:space="preserve">  řad B : (1,69*1+1,695*3,14+1,7*3,66+1,745*12,2+1,81*7,5+1,83*0,5)*0,7</t>
  </si>
  <si>
    <t xml:space="preserve">  ornice : -0,7*(118,37+28)*0,2</t>
  </si>
  <si>
    <t>119,01638*0,3</t>
  </si>
  <si>
    <t>řad A : (1,545*1,39+1,55*8,37)*2</t>
  </si>
  <si>
    <t>řad B : (1,69*1+1,695*3,14+1,7*3,66+1,745*12,2+1,81*7,5+1,83*0,5)*2</t>
  </si>
  <si>
    <t>ornice : -0,2*(1,39+8,37+28)*2</t>
  </si>
  <si>
    <t>Odkaz na mn. položky pořadí 5 : 113,16470</t>
  </si>
  <si>
    <t>119,01638*0,5</t>
  </si>
  <si>
    <t>výkop : 135,25582</t>
  </si>
  <si>
    <t>Odkaz na mn. položky pořadí 8 : 135,25582</t>
  </si>
  <si>
    <t xml:space="preserve">zásyp v komunikaci : </t>
  </si>
  <si>
    <t>výkop : 119,01638</t>
  </si>
  <si>
    <t>lože : -(118,37+28)*0,7*(0,1+0,1*0,09)</t>
  </si>
  <si>
    <t>obsyp : -(118,37+28)*(0,7*(0,3+0,09))</t>
  </si>
  <si>
    <t>obsyp : (118,37+28)*(0,7*(0,3+0,09)-pi*0,09^2/4)</t>
  </si>
  <si>
    <t xml:space="preserve">  výkop : 119,01638</t>
  </si>
  <si>
    <t xml:space="preserve">  lože : -(118,37+28)*0,7*(0,1+0,1*0,09)</t>
  </si>
  <si>
    <t xml:space="preserve">  obsyp : -(118,37+28)*(0,7*(0,3+0,09))</t>
  </si>
  <si>
    <t>67,88934*1,8*1,01</t>
  </si>
  <si>
    <t>obsyp : (118,37+28)*(0,7*(0,3+0,09)-pi*0,09^2/4)*1,8*1,01</t>
  </si>
  <si>
    <t>lože : (118,37+28)*0,7*(0,1+0,1*0,09)</t>
  </si>
  <si>
    <t>tvarovky : -5*0,7*0,7*0,1</t>
  </si>
  <si>
    <t>452313131R00</t>
  </si>
  <si>
    <t>Podkladní a zajišťovací konstrukce z betonu bloky pro potrubí , z betonu prostého třídy C 12/15</t>
  </si>
  <si>
    <t>z cementu portlandského nebo struskoportlandského, v otevřeném výkopu,</t>
  </si>
  <si>
    <t>tvarovky : 5*0,7*0,7*0,1</t>
  </si>
  <si>
    <t>452353101R00</t>
  </si>
  <si>
    <t xml:space="preserve">Bednění podkladních a zajišťovacích konstrukcí bloků pro potrubí </t>
  </si>
  <si>
    <t>tvarovky : 5*0,7*2*0,1</t>
  </si>
  <si>
    <t>857601101R00</t>
  </si>
  <si>
    <t>Montáž litinových tvarovek na potrubí litinovém tlakovém jednoosých, na potrubí z trub hrdlových  v otevřeném výkopu, v otevřeném kanálu nebo v šachtě, DN 80 mm</t>
  </si>
  <si>
    <t>N 80 : 3</t>
  </si>
  <si>
    <t>spojka s přítubou  a hrdlem DN 80 : 2</t>
  </si>
  <si>
    <t>X 80 : 2</t>
  </si>
  <si>
    <t>nákružek+příruba DN 80 : 6*2</t>
  </si>
  <si>
    <t>E 80 : 8</t>
  </si>
  <si>
    <t>koleno 80 : 1</t>
  </si>
  <si>
    <t>857701101R00</t>
  </si>
  <si>
    <t>Montáž litinových tvarovek na potrubí litinovém tlakovém odbočných, na potrubí z trub hrdlových  v otevřeném výkopu, v otevřeném kanálu nebo v šachtě, DN 80 mm</t>
  </si>
  <si>
    <t>T 80/80 : 5</t>
  </si>
  <si>
    <t>28654362R</t>
  </si>
  <si>
    <t>nákružek lemový PPR; PN 20; D = 90,0 mm; spoj svařovaný</t>
  </si>
  <si>
    <t>nákružek+příruba DN 80 : 6*1,01</t>
  </si>
  <si>
    <t>28654368R</t>
  </si>
  <si>
    <t>příruba volná, k lemovému nákružku; PPR; d = 200,0 mm; D = 94,0 mm; DN 80</t>
  </si>
  <si>
    <t>422935322R</t>
  </si>
  <si>
    <t>příruba jištěná proti posunu; provedení hrdlo-příruba, délka 194 mm; PN 16,0; médium voda; příruba DN1=80, hrdlo DN=80; těleso tvárná litina</t>
  </si>
  <si>
    <t>spojka s přítubou  a hrdlem DN 80 : 2*1,01</t>
  </si>
  <si>
    <t>55259970R</t>
  </si>
  <si>
    <t>koleno 45 °; PN 10; DN 80 mm; tvárná litina; přírubové; uvnitř práškový epoxid; vně práškový epoxid</t>
  </si>
  <si>
    <t>koleno 80 : 1*1,01</t>
  </si>
  <si>
    <t>552700300R</t>
  </si>
  <si>
    <t>tvarovka přírubová s hrdlem tvárná litina; PN 10, PN 16, PN 25, PN 40; DN 80 mm; spoj automaticky násuvný standardní</t>
  </si>
  <si>
    <t>E 80 : 8*1,01</t>
  </si>
  <si>
    <t>552700800R</t>
  </si>
  <si>
    <t>tvarovka přírubová s přírubovou odbočkou tvárná litina; PN 10, PN 16, PN 25, PN 40; DN 1 = 80 mm; DN 2 = 80 mm; uvnitř práškový epoxid; povrch. úprava práškový epoxid</t>
  </si>
  <si>
    <t>T 80/80 : 5*1,01</t>
  </si>
  <si>
    <t>552701211R</t>
  </si>
  <si>
    <t>koleno 90 °; PN 10, PN 16, PN 25, PN 40; DN 80 mm; tvárná litina; přírubové; s patkou; uvnitř práškový epoxid; vně práškový epoxid</t>
  </si>
  <si>
    <t>N 80 : 3*1,01</t>
  </si>
  <si>
    <t>552702420R</t>
  </si>
  <si>
    <t>příruba tvárná litina; slepá; PN 10, PN 16, PN 25, PN 40; DN 80 mm; povrch. úprava práškový epoxid</t>
  </si>
  <si>
    <t>X 80 : 2*1,01</t>
  </si>
  <si>
    <t>871241121R00</t>
  </si>
  <si>
    <t>Montáž potrubí z plastických hmot z tlakových trubek polyetylenových, vnějšího průměru 90 mm</t>
  </si>
  <si>
    <t>(118,37+28)</t>
  </si>
  <si>
    <t>877242121R00</t>
  </si>
  <si>
    <t>Montáž elektrotvarovek přirážka za 1 spoj elektrotvarovky, vnějšího průměru 90 mm</t>
  </si>
  <si>
    <t>spoje : (118,37+28)/12</t>
  </si>
  <si>
    <t>28613106.MR</t>
  </si>
  <si>
    <t>Spojka plastová typ: přesuvná, jednoznačná; materiál: PE 100; DN = 80; DN2 = 80; de = 113,0 mm; de2 = 113,0 mm; PN 16; SDR 11,0</t>
  </si>
  <si>
    <t>spoje : (118,37+28)/12*1,015</t>
  </si>
  <si>
    <t>286134606R</t>
  </si>
  <si>
    <t>Trubka plastová skladba: dvouvrstvá PE 100 RC; de = 90,0 mm; tl. stěny = 8,2 mm; PN 16; SDR 11,0</t>
  </si>
  <si>
    <t>(118,37+28)*1,015</t>
  </si>
  <si>
    <t>891241111R00</t>
  </si>
  <si>
    <t>Montáž vodovodních armatur na potrubí šoupátek v otevřeném výkopu nebo v šachtách s osazením zemní soupravy (bez poklopů), DN 80 mm</t>
  </si>
  <si>
    <t>Š 80 : 6</t>
  </si>
  <si>
    <t>891247111R00</t>
  </si>
  <si>
    <t>Montáž vodovodních armatur na potrubí hydrantů podzemních (bez osazení poklopů), DN 80 mm</t>
  </si>
  <si>
    <t>892241111R00</t>
  </si>
  <si>
    <t>Tlakové zkoušky vodovodního potrubí DN do 80 mm</t>
  </si>
  <si>
    <t>přísun, montáže, demontáže a odsunu zkoušecího čerpadla, napuštění tlakovou vodou a dodání vody pro tlakovou zkoušku,</t>
  </si>
  <si>
    <t>892372111R00</t>
  </si>
  <si>
    <t>Zabezpečení konců vodovodního potrubí při tlakových zkouškách DN do 300 mm</t>
  </si>
  <si>
    <t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t>
  </si>
  <si>
    <t>892273111R00</t>
  </si>
  <si>
    <t>Proplach a desinfekce vodovodního potrubí DN od 80 do 125 mm</t>
  </si>
  <si>
    <t>napuštění a vypuštění vody, dodání vody a desinfekčního prostředku, náklady na bakteriologický rozbor vody,</t>
  </si>
  <si>
    <t>899401112R00</t>
  </si>
  <si>
    <t>Osazení poklopů litinových šoupátkových</t>
  </si>
  <si>
    <t>včetně podezdění</t>
  </si>
  <si>
    <t>899401113R00</t>
  </si>
  <si>
    <t>Osazení poklopů litinových hydrantových</t>
  </si>
  <si>
    <t>899721112R00</t>
  </si>
  <si>
    <t>Výstražné fólie výstražná fólie pro vodovod, šířka 30 cm</t>
  </si>
  <si>
    <t>899731114R00</t>
  </si>
  <si>
    <t>Signalizační vodič CYY, 6 mm2</t>
  </si>
  <si>
    <t>(118,37+28)+1,5*2*3</t>
  </si>
  <si>
    <t>42224356R</t>
  </si>
  <si>
    <t>šoupátko vodárenské (měkkotěsnicí) pro pitnou vodu; použití jako uzavírací orgán pro pitnou a užitkovou vodu; připojení přírubové; PN 10; uzavírací víkové; DN 80 mm; L = 180 mm; ovládání pomocí zemní zákopové soustavy, ruční kolo; pracovní teplota do 80 ° C; těsnicí plochy sedel litina/pryž; těleso šedá litina; vřeteno točivé nestoupající</t>
  </si>
  <si>
    <t>422736054R</t>
  </si>
  <si>
    <t>hydrant podzemní PN 16; provedení s dvojitým uzávěrem a samouzavír.víčkem výtoku; DN 80; krycí hloubka 1,50 m; připojení přírubové; těleso tvárná litina, sedlo z mosazi; prac. teplota do 50 °C; pro: pro trvalý styk s pitnou a surovou vodou do 50°C</t>
  </si>
  <si>
    <t>42291230R</t>
  </si>
  <si>
    <t>souprava zemní tuhá šoupátková; Y 1020; pro vodu; DN 80; D = 63,0 mm; L = 1 070 mm; krycí hloubka 1,5 m</t>
  </si>
  <si>
    <t>42291353R</t>
  </si>
  <si>
    <t>poklop šoupátkový šedá litina; použití pro vodu, k ochraně zemních soustav osazených na šoupátkách, k zabudování do terénu a vozovek; ochrana proti korozi asfaltový nátěr vně i uvnitř; h = 210,0 mm; vnitř.pr.D = 200 mm; D = 260,0 mm</t>
  </si>
  <si>
    <t>42291452R</t>
  </si>
  <si>
    <t>poklop hydrantový  DN 80; použití pro vodu, k ochraně výtokového hrdla o ovládacích prvků podzemních hydrantů, k zabudování do terénu a vozovek; ochrana proti korozi asfaltový nátěr vně i uvnitř; tvárná litina; h = 310,0 mm; vnější rozměr horní ovál 367 x 262, spodní ovál 420 x 315 mm</t>
  </si>
  <si>
    <t>998276201R00</t>
  </si>
  <si>
    <t>Přesun hmot pro trubní vedení z trub plastových nebo sklolaminátových obsypaných kamenivem</t>
  </si>
  <si>
    <t>POL7_</t>
  </si>
  <si>
    <t>vodovodu nebo kanalizace ražené nebo hloubené (827 1.1, 827 1.9, 827 2.1, 827 2.9), drobných objektů</t>
  </si>
  <si>
    <t>827.11.A1</t>
  </si>
  <si>
    <t>Profil potrubí DN do 100 mm</t>
  </si>
  <si>
    <t>146,54 m</t>
  </si>
  <si>
    <t>potrubí z trub z plastických hmot a sklolaminátu</t>
  </si>
  <si>
    <t>121101100R00</t>
  </si>
  <si>
    <t>sejmutí ornice : 3*3*12*0,2</t>
  </si>
  <si>
    <t>přípojky : 67,98*0,7*1,5</t>
  </si>
  <si>
    <t>vš : 2,12*2,5*2,2*12</t>
  </si>
  <si>
    <t>ornice : -(0,7*67,98+2,5*2,2*12)*0,2</t>
  </si>
  <si>
    <t xml:space="preserve">  přípojky : 67,98*0,7*1,5</t>
  </si>
  <si>
    <t xml:space="preserve">  vš : 2,12*2,5*2,2*12</t>
  </si>
  <si>
    <t xml:space="preserve">  ornice : -(0,7*67,98+2,5*2,2*12)*0,2</t>
  </si>
  <si>
    <t>188,5818*0,3</t>
  </si>
  <si>
    <t>přípojky : 67,98*2*1,5</t>
  </si>
  <si>
    <t>151101102R00</t>
  </si>
  <si>
    <t>Zřízení pažení a rozepření stěn rýh příložné  pro jakoukoliv mezerovitost, hloubky do 4 m</t>
  </si>
  <si>
    <t>vš : 2,12*(2,5*2+2,2*2)*12</t>
  </si>
  <si>
    <t>Odkaz na mn. položky pořadí 4 : 203,94000</t>
  </si>
  <si>
    <t>151101112R00</t>
  </si>
  <si>
    <t>Odstranění pažení a rozepření rýh příložné , hloubky do 4 m</t>
  </si>
  <si>
    <t>Odkaz na mn. položky pořadí 5 : 239,13600</t>
  </si>
  <si>
    <t>188,5818*0,5</t>
  </si>
  <si>
    <t>zásyp mimo komunikaci : 109,812*2</t>
  </si>
  <si>
    <t>výkop : 188,5818</t>
  </si>
  <si>
    <t>zásyp mimo komunikaci : -109,812</t>
  </si>
  <si>
    <t>zásyp mimo komunikaci : 109,812</t>
  </si>
  <si>
    <t>Odkaz na mn. položky pořadí 10 : 78,76980</t>
  </si>
  <si>
    <t>zásyp v komunikaci - přípojky : (67,98-1,5*12)*(1,5-0,2-0,1-0,032-0,3)*0,7</t>
  </si>
  <si>
    <t>Mezisoučet</t>
  </si>
  <si>
    <t>zásyp mimo komunikaci - přípojky : (1,5*12)*(1,5-0,2-0,1-0,032-0,3)*0,7</t>
  </si>
  <si>
    <t>ornice : -(2,5*2,2*12)*0,2</t>
  </si>
  <si>
    <t>vš : -1,6*1,3*0,12*12</t>
  </si>
  <si>
    <t>vš : -2,5*2,2*0,08*12</t>
  </si>
  <si>
    <t>vš : -1,2*0,9*1,51*12</t>
  </si>
  <si>
    <t>obsyp : 67,98*(0,7*(0,3+0,032)-pi*0,032^2/4)</t>
  </si>
  <si>
    <t>zásyp v komunikaci - přípojky : (67,98-1,5*12)*(1,5-0,2-0,1-0,032-0,3)*0,7*1,8*1,01</t>
  </si>
  <si>
    <t>obsyp : 67,98*(0,7*(0,3+0,032)-pi*0,032^2/4)*1,8*1,01</t>
  </si>
  <si>
    <t>ornice mimo komunikační pruh : 3*3*12</t>
  </si>
  <si>
    <t>181301103R00</t>
  </si>
  <si>
    <t>Rozprostření a urovnání ornice v rovině v souvislé ploše do 500 m2, tloušťka vrstvy přes 150 do 200 mm</t>
  </si>
  <si>
    <t>ornice mimo komunikační pruh : 3*3*12*0,05</t>
  </si>
  <si>
    <t>ornice mimo komunikační pruh : 3*3*12*0,03</t>
  </si>
  <si>
    <t>lože : 67,98*0,7*(0,1+0,1*0,032)</t>
  </si>
  <si>
    <t>451573111R00</t>
  </si>
  <si>
    <t>Lože pod potrubí, stoky a drobné objekty z písku a štěrkopísku  do 65 mm</t>
  </si>
  <si>
    <t>vš : 2,5*2,2*0,08*12</t>
  </si>
  <si>
    <t>452311131R00</t>
  </si>
  <si>
    <t>Podkladní a zajišťovací konstrukce z betonu desky pod potrubí, stoky a drobné objekty , z betonu prostého třídy C 12/15</t>
  </si>
  <si>
    <t>vš : 1,6*1,3*0,12*12</t>
  </si>
  <si>
    <t>452351101R00</t>
  </si>
  <si>
    <t>Bednění podkladních a zajišťovacích konstrukcí desek nebo sedlových loží pod potrubí, stoky a drobné objekty</t>
  </si>
  <si>
    <t>vš : (1,6*2+1,3*2)*0,12*12</t>
  </si>
  <si>
    <t>871161121R00</t>
  </si>
  <si>
    <t>Montáž potrubí z plastických hmot z tlakových trubek polyetylenových, vnějšího průměru 32 mm</t>
  </si>
  <si>
    <t>přípojky : 67,98</t>
  </si>
  <si>
    <t>877162121R00</t>
  </si>
  <si>
    <t>Montáž elektrotvarovek přirážka za 1 spoj elektrotvarovky, vnějšího průměru 32 mm</t>
  </si>
  <si>
    <t>lomy : 2</t>
  </si>
  <si>
    <t>286134601R</t>
  </si>
  <si>
    <t>Trubka plastová skladba: dvouvrstvá PE 100 RC; de = 32,0 mm; tl. stěny = 3,0 mm; PN 16; SDR 11,0</t>
  </si>
  <si>
    <t>přípojky : 67,98*1,015</t>
  </si>
  <si>
    <t>28653322.AR</t>
  </si>
  <si>
    <t>Koleno plastové typ: jednoznačné; úhel = 90,0 °; materiál: PE 100; DN = 25; DN2 = 25; de = 44,0 mm; de2 = 44,0 mm; PN 16; SDR 11,0</t>
  </si>
  <si>
    <t>1,015</t>
  </si>
  <si>
    <t>28653331.AR</t>
  </si>
  <si>
    <t>Koleno plastové typ: jednoznačné; úhel = 45,0 °; materiál: PE 100; DN = 25; DN2 = 25; de = 44,0 mm; de2 = 44,0 mm; PN 16; SDR 11,0</t>
  </si>
  <si>
    <t>891181111R00</t>
  </si>
  <si>
    <t>Montáž vodovodních armatur na potrubí šoupátek v otevřeném výkopu nebo v šachtách s osazením zemní soupravy (bez poklopů), DN 40 mm</t>
  </si>
  <si>
    <t>891249111R00</t>
  </si>
  <si>
    <t>Montáž vodovodních armatur na potrubí navrtávacích pasů s ventilem Jt 1 Mpa na potrubí z trub osinkocementových, litinových, ocelových nebo plastických hmot, DN 80 mm</t>
  </si>
  <si>
    <t>892233111R00</t>
  </si>
  <si>
    <t>Proplach a desinfekce vodovodního potrubí DN od 40 do 70 mm</t>
  </si>
  <si>
    <t>893152111R00</t>
  </si>
  <si>
    <t>Montáž šachty vodoměrné a revizní plastové hranaté</t>
  </si>
  <si>
    <t>801-1</t>
  </si>
  <si>
    <t>Včetně zřízení podkladního betonu v tl. 10 cm vyztuženého sítí 8/100/100.</t>
  </si>
  <si>
    <t>899401111R00</t>
  </si>
  <si>
    <t>Osazení poklopů litinových ventilových</t>
  </si>
  <si>
    <t>přípojky : (67,98+2*12)</t>
  </si>
  <si>
    <t>28613065.MR</t>
  </si>
  <si>
    <t>T-kus plastový typ: redukovaný, odbočkový, sedlový se třmenem, otočný; materiál: PE 100; DN = 80; de3 = 32,0 mm; PN 16; SDR 11,0</t>
  </si>
  <si>
    <t>12*1,01</t>
  </si>
  <si>
    <t>28697266R</t>
  </si>
  <si>
    <t>šachta vodovodní tvar obdélníkový, s průchodkami; materiál PP+PE; samonosná; l = 1200,0 mm; š = 900 mm; h = 1 500,0 mm; poklop pochůzný</t>
  </si>
  <si>
    <t>RTS 23/ I</t>
  </si>
  <si>
    <t>42227611R</t>
  </si>
  <si>
    <t>šoupátko pro domovní přípojky přímé, s vnějším a vnitřním závitem a integr.spojkou; pro vodovod; DN 25; PN 16; L = 190 mm; médium pitná voda, užitková voda; max teplota 70 °C; max.provozní tlak 10 bar; připoj.rozměr 32 x 1 1/4", vnější trubkový závit, ISO spojka; těleso litina; povrch.ochrana vně i uvnitř epoxidovým práškem</t>
  </si>
  <si>
    <t>422913332R</t>
  </si>
  <si>
    <t>souprava zemní teleskopická přípojková; pro ruční ovládání šoupat a domovních šoupátek; DN 1"-2"; rozsah min.1,05m  max. 1,75m; provedení dvoudílné; mat. vnější chránička z PE, ovl.čtyřhran z litiny, vnitřní teleskop ze zink.oceli</t>
  </si>
  <si>
    <t>42291410R</t>
  </si>
  <si>
    <t>poklop ventilový tělo PA, víčko litina; použití uliční poklop pro domovní přípojky, vhodné i do litého asfaltu; h = 250,0 mm; vnitř.pr.D = 145 mm; D = 200,0 mm</t>
  </si>
  <si>
    <t>722268143R00</t>
  </si>
  <si>
    <t>Vodoměrná sestava se šroubením, kulovým kohoutem, kulovým kohoutem s vypouštěním, filtrem a zpětnou klapkou, včetně držáku, DN 25-25, včetně dodávky materiálu</t>
  </si>
  <si>
    <t>800-721</t>
  </si>
  <si>
    <t>998725101R00</t>
  </si>
  <si>
    <t>Přesun hmot pro zařizovací předměty v objektech výšky do 6 m</t>
  </si>
  <si>
    <t>vodorovně do 50 m</t>
  </si>
  <si>
    <t>827.19.A1</t>
  </si>
  <si>
    <t>Profil potrubí do 100 mm</t>
  </si>
  <si>
    <t>50,5 m</t>
  </si>
  <si>
    <t>oprava komunikace mimo rozsah SO 101 : 3,96*0,8</t>
  </si>
  <si>
    <t>napojení : 0,8*1,5*(1,72-0,41)</t>
  </si>
  <si>
    <t>NN : 1,25*0,8*1,9</t>
  </si>
  <si>
    <t>SEK : 1,25*0,8*1,9</t>
  </si>
  <si>
    <t>dle podélného profilu : (1,475*5,42+1,35*4,76+1,36*9,65+1,25*0,17+1,32*1,83+1,545*18,17+1,73*3,52)*0,8</t>
  </si>
  <si>
    <t>(1,77*1,7+1,9*10,08+1,955*4,7+1,86*8,89+1,83*1,26+1,835*9,85+1,84*8,77+1,835*5,98)*0,8</t>
  </si>
  <si>
    <t>(1,835*0,78+1,85*4,47+1,995*20+2,155*0,78+2,22*1,46+2,225*5,56+2,18*12,2)*0,8</t>
  </si>
  <si>
    <t>(2,195*4,87+2,25*2,14)*0,8</t>
  </si>
  <si>
    <t>rš : 2,5*1,3*(1,39+2,02+1,84+2,26+2,3)+2,5*2,5*0,4*5</t>
  </si>
  <si>
    <t>ornice : -(143,05*0,8+2,5*1,3*5)*0,2</t>
  </si>
  <si>
    <t>oprava komunikace mimo rozsah SO 101 : -(3,96*0,8)*0,41</t>
  </si>
  <si>
    <t xml:space="preserve">  dle podélného profilu : (1,475*5,42+1,35*4,76+1,36*9,65+1,25*0,17+1,32*1,83+1,545*18,17+1,73*3,52)*0,8</t>
  </si>
  <si>
    <t xml:space="preserve">  (1,77*1,7+1,9*10,08+1,955*4,7+1,86*8,89+1,83*1,26+1,835*9,85+1,84*8,77+1,835*5,98)*0,8</t>
  </si>
  <si>
    <t xml:space="preserve">  (1,835*0,78+1,85*4,47+1,995*20+2,155*0,78+2,22*1,46+2,225*5,56+2,18*12,2)*0,8</t>
  </si>
  <si>
    <t xml:space="preserve">  (2,195*4,87+2,25*2,14)*0,8</t>
  </si>
  <si>
    <t xml:space="preserve">  rš : 2,5*1,3*(1,39+2,02+1,84+2,26+2,3)+2,5*2,5*0,4*5</t>
  </si>
  <si>
    <t xml:space="preserve">  ornice : -(143,05*0,8+2,5*1,3*5)*0,2</t>
  </si>
  <si>
    <t xml:space="preserve">  oprava komunikace mimo rozsah SO 101 : -(3,96*0,8)*0,41</t>
  </si>
  <si>
    <t>231,90958*0,3</t>
  </si>
  <si>
    <t>dle podélného profilu : (1,475*5,42+1,35*4,76+1,36*9,65+1,25*0,17+1,32*1,83+1,545*18,17+1,73*3,52)*2</t>
  </si>
  <si>
    <t>(1,77*1,7+1,9*10,08+1,955*4,7+1,86*8,89+1,83*1,26+1,835*9,85+1,84*8,77+1,835*5,98)*2</t>
  </si>
  <si>
    <t>(1,835*0,78+1,85*4,47+1,995*20+2,155*0,78+2,18*12,2)*2</t>
  </si>
  <si>
    <t>(2,195*4,87)*2</t>
  </si>
  <si>
    <t>rš : 2,5*1,3*(1,39+2,02+1,84)+2,5*2,5*0,4*3</t>
  </si>
  <si>
    <t>ornice : -((143,05-1,46-5,56-2,14)*2+2*1,3*3)*0,2</t>
  </si>
  <si>
    <t xml:space="preserve">dle podélného profilu : </t>
  </si>
  <si>
    <t>(2,22*1,46+2,225*5,56)*2</t>
  </si>
  <si>
    <t>(2,25*2,14)*2</t>
  </si>
  <si>
    <t>rš : 2,5*1,3*(2,26+2,3)+2,5*2,5*0,4*2</t>
  </si>
  <si>
    <t>ornice : -((1,46+5,56+2,14)*2+2*1,3*2)*0,2</t>
  </si>
  <si>
    <t>Odkaz na mn. položky pořadí 7 : 466,00200</t>
  </si>
  <si>
    <t>Odkaz na mn. položky pořadí 8 : 55,97040</t>
  </si>
  <si>
    <t>231,90958*0,5</t>
  </si>
  <si>
    <t>výkop : 231,90958</t>
  </si>
  <si>
    <t>Odkaz na mn. položky pořadí 12 : 231,90958</t>
  </si>
  <si>
    <t>rš : -2,5*2,5*0,15*5</t>
  </si>
  <si>
    <t>rš : -pi*1,24*1,24^2/4*(1,39+2,02+1,84+2,26+2,3)</t>
  </si>
  <si>
    <t>lože : -(147,01-5)*0,105</t>
  </si>
  <si>
    <t>obsyp : -(147,01-5)*0,366</t>
  </si>
  <si>
    <t>trouba : -(147,01-5)*0,049</t>
  </si>
  <si>
    <t>obsyp : (147,01-1*5)*0,366</t>
  </si>
  <si>
    <t xml:space="preserve">  výkop : 231,90958</t>
  </si>
  <si>
    <t xml:space="preserve">  rš : -2,5*2,5*0,15*5</t>
  </si>
  <si>
    <t xml:space="preserve">  rš : -pi*1,24*1,24^2/4*(1,39+2,02+1,84+2,26+2,3)</t>
  </si>
  <si>
    <t xml:space="preserve">  lože : -(147,01-5)*0,105</t>
  </si>
  <si>
    <t xml:space="preserve">  obsyp : -(147,01-5)*0,366</t>
  </si>
  <si>
    <t xml:space="preserve">  trouba : -(147,01-5)*0,049</t>
  </si>
  <si>
    <t>138,68681*1,8*1,01</t>
  </si>
  <si>
    <t>obsyp : (147,01-1*5)*0,366*1,8*1,01</t>
  </si>
  <si>
    <t>lože : (147,01-1*5)*0,105</t>
  </si>
  <si>
    <t>rš : 2,5*2,5*0,15*5</t>
  </si>
  <si>
    <t>871373121R00</t>
  </si>
  <si>
    <t>Montáž potrubí z trub z plastů těsněných gumovým kroužkem  DN 300 mm</t>
  </si>
  <si>
    <t>(147,01-1*5)</t>
  </si>
  <si>
    <t>877363121R00</t>
  </si>
  <si>
    <t>Montáž tvarovek na potrubí z trub z plastů těsněných gumovým kroužkem odbočných DN 250 mm</t>
  </si>
  <si>
    <t>přípojky : 12</t>
  </si>
  <si>
    <t>28614527R</t>
  </si>
  <si>
    <t>Trubka plastová pro venkovní kanalizaci spoj: hrdlový; potrubí: vícevrstvé; skladba: PP-HM - PP-HM - PP-HM; povrch: hladký; DN = 250; de = 250,0 mm; tl. stěny = 9,0 mm; l = 3 000 mm; SN 12</t>
  </si>
  <si>
    <t>(147,01-1*5)/3*1,03</t>
  </si>
  <si>
    <t>28654570R</t>
  </si>
  <si>
    <t>Odbočka plastová pro venkovní kanalizaci typ: jednoduchá, redukovaná; spoj: hrdlový; potrubí: jednovrstvé; materiál: PP-HM; povrch: hladký; úhel = 45,0 °; DN = 250; DN3 = 150; SN 16</t>
  </si>
  <si>
    <t>přípojky : 12*1,015</t>
  </si>
  <si>
    <t>892581111R00</t>
  </si>
  <si>
    <t>Zkoušky těsnosti kanalizačního potrubí zkouška těsnosti kanalizačního potrubí vodou  do DN 300 mm</t>
  </si>
  <si>
    <t>147,01</t>
  </si>
  <si>
    <t>892583111R00</t>
  </si>
  <si>
    <t>Zkoušky těsnosti kanalizačního potrubí zabezpečení konců kanalizačního potrubí při tlakových zkouškách vodou  do DN 300 mm</t>
  </si>
  <si>
    <t>892916111R00</t>
  </si>
  <si>
    <t>Zkoušky těsnosti kanalizačního potrubí utěsnění přípojek při zkoušce kanalizačního potrubí  DN přípojek do 200 mm</t>
  </si>
  <si>
    <t>sada</t>
  </si>
  <si>
    <t>89-01</t>
  </si>
  <si>
    <t>D+M napojení kanalizace DN 250 do stávající prefabrikované revizní šachty</t>
  </si>
  <si>
    <t>Kalkul</t>
  </si>
  <si>
    <t>894412311RAB</t>
  </si>
  <si>
    <t>Šachty z betonových dílců betonové šachty prefabrikované  DN 1000, stěna 120 mm, dno přímé V max. 40, hloubka dna 2,26 m, poklop litina 40 t, Dílec betonový šachtový</t>
  </si>
  <si>
    <t>AP-HSV</t>
  </si>
  <si>
    <t>Agregovaná položka</t>
  </si>
  <si>
    <t>POL2_</t>
  </si>
  <si>
    <t>kanalizační, obložením dna betonem C 25/30 z cementu portlandského nebo struskoportlandského, podkladní prstenec z prostého betonu C -/7,5 pod poklop do výšky 10 cm, dodávka a osazení poklopu litinového kruhového včetně rámu.</t>
  </si>
  <si>
    <t>RŠS1-3 : 3</t>
  </si>
  <si>
    <t>894412311RBB</t>
  </si>
  <si>
    <t>Šachty z betonových dílců betonové šachty prefabrikované  DN 1000, stěna 120 mm, dno přímé V max. 40, hloubka dna 3,26 m, poklop litina 40 t, Dílec betonový šachtový</t>
  </si>
  <si>
    <t>RŠS4-5 : 2</t>
  </si>
  <si>
    <t>oprava komunikace mimo rozsah SO 101 : 3,96*2+0,8</t>
  </si>
  <si>
    <t>998276101R00</t>
  </si>
  <si>
    <t>Přesun hmot pro trubní vedení z trub plastových nebo sklolaminátových v otevřeném výkopu</t>
  </si>
  <si>
    <t>na vzdálenost 15 m od hrany výkopu nebo od okraje šachty</t>
  </si>
  <si>
    <t>827.21.A3</t>
  </si>
  <si>
    <t>Profil potrubí DN do 300 mm</t>
  </si>
  <si>
    <t>145,8 m</t>
  </si>
  <si>
    <t>ornice : 0,6*0,2*1,5*12</t>
  </si>
  <si>
    <t>přípojky : 75,99*0,6*1,7</t>
  </si>
  <si>
    <t>ornice : -0,6*0,2*75,99</t>
  </si>
  <si>
    <t xml:space="preserve">  přípojky : 75,99*0,6*1,7</t>
  </si>
  <si>
    <t xml:space="preserve">  ornice : -0,6*0,2*75,99</t>
  </si>
  <si>
    <t>68,391*0,3</t>
  </si>
  <si>
    <t>přípojky : 75,99*2*1,7</t>
  </si>
  <si>
    <t>Odkaz na mn. položky pořadí 4 : 258,36600</t>
  </si>
  <si>
    <t>zásyp mimo komunikaci : 11,27405*2</t>
  </si>
  <si>
    <t>výkop : 68,391</t>
  </si>
  <si>
    <t>zásyp mimo komunikaci : -11,27405</t>
  </si>
  <si>
    <t>zásyp mimo komunikaci : 11,27405</t>
  </si>
  <si>
    <t>Odkaz na mn. položky pořadí 8 : 57,11695</t>
  </si>
  <si>
    <t>171101101R00</t>
  </si>
  <si>
    <t>Uložení sypaniny do násypů zhutněných s uzavřením povrchu násypu z hornin soudržných s předepsanou mírou zhutnění v procentech výsledků zkoušek Proctor-Standard                 na 95 % PS</t>
  </si>
  <si>
    <t xml:space="preserve">  přípojky : 0,6*(1,5-0,1-0,16-0,3)*2*12</t>
  </si>
  <si>
    <t xml:space="preserve">  š : -pi*0,4^2/4*1,5*12</t>
  </si>
  <si>
    <t>přípojky : 0,6*(1,5-0,1-0,16-0,3)*(75,99-2*12)</t>
  </si>
  <si>
    <t xml:space="preserve">zásyp mimo komunikaci : </t>
  </si>
  <si>
    <t>přípojky : 0,6*(1,5-0,1-0,16-0,3)*2*12</t>
  </si>
  <si>
    <t>š : -pi*0,4^2/4*1,5*12</t>
  </si>
  <si>
    <t>přípojky : 75,99*0,244</t>
  </si>
  <si>
    <t>přípojky : 0,6*(1,5-0,1-0,16-0,3)*(75,99-2*12)*1,8*1,01</t>
  </si>
  <si>
    <t>přípojky : 75,99*0,244*1,8*1,01</t>
  </si>
  <si>
    <t>ornice : 0,6*1,5*12</t>
  </si>
  <si>
    <t>ornice : 0,6*1,5*12*0,05</t>
  </si>
  <si>
    <t>ornice : 0,6*1,5*12*0,03</t>
  </si>
  <si>
    <t>přípojky : 75,99*0,072</t>
  </si>
  <si>
    <t>přípojky : 75,99</t>
  </si>
  <si>
    <t>odbočky : 12*2</t>
  </si>
  <si>
    <t>286111902R</t>
  </si>
  <si>
    <t>Trubka plastová pro venkovní kanalizaci spoj: hrdlový; potrubí: vícevrstvé; skladba: PVC-U - PVC-U - PVC-U; povrch: hladký; DN/OD = 150; de = 160,0 mm; tl. stěny = 5,5 mm; l = 3 000 mm; SN 12</t>
  </si>
  <si>
    <t>přípojky : 75,99/3*1,03</t>
  </si>
  <si>
    <t>12*1,015</t>
  </si>
  <si>
    <t>28651832.AR</t>
  </si>
  <si>
    <t>Zátka plastová pro venkovní kanalizaci spoj: hrdlový; potrubí: jednovrstvé; materiál: PVC-U; DN = 150; SDR 41,0; SN 8</t>
  </si>
  <si>
    <t>894431311RBB</t>
  </si>
  <si>
    <t>Šachty plastové plastové šachty z dílců D 425 mm, dno přímé s výkyvnými hrdly, D 160 mm, délka šachtové roury 1,50 m, poklop litina 40 t, Díl plastový šachtový</t>
  </si>
  <si>
    <t>Plastové dno, šachta z korugované trouby, těsnění, šachtová roura teleskopická, rám do teleskopické trouby, poklop litinový.</t>
  </si>
  <si>
    <t>827.29.A2</t>
  </si>
  <si>
    <t>Profil potrubí DN do 200 mm</t>
  </si>
  <si>
    <t>65,1 m</t>
  </si>
  <si>
    <t>kabely NN a SEK : (2,51+3)*0,68*0,6</t>
  </si>
  <si>
    <t>131201112R00</t>
  </si>
  <si>
    <t>Hloubení nezapažených jam a zářezů do 1000 m3, v hornině 3, hloubení strojně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</si>
  <si>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</si>
  <si>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vsak : 1,43*(8,3*3,4+10,8*3,4)</t>
  </si>
  <si>
    <t>131201119R00</t>
  </si>
  <si>
    <t xml:space="preserve">Hloubení nezapažených jam a zářezů příplatek za lepivost, v hornině 3,  </t>
  </si>
  <si>
    <t>vsak : 1,43*(8,3*3,4+10,8*3,4)*0,3</t>
  </si>
  <si>
    <t>DN150 : (6,18*0,55+1,49*0,595+7,71*0,685+0,63*0,74)*0,6</t>
  </si>
  <si>
    <t>DN300 : (2,22*1,355+1,1*1,27+1,64*1,23+14,41*1,29+20*1,54+9,71*1,78+3,14*1,86+7,15*1,905)*0,8</t>
  </si>
  <si>
    <t>(20*2,035+20*2,095+1,71*2,105+1,14*2,16)*0,8</t>
  </si>
  <si>
    <t>rš : 2,5*1,9*0,68+2,5*1,7*(1,5+1,98+2,16)+2,5*2,5*0,4*4</t>
  </si>
  <si>
    <t>ornice : -(16,01*0,6+102,22*0,8+2,5*1,9+2,5*1,7*3)*0,2</t>
  </si>
  <si>
    <t xml:space="preserve">  dle podélného profilu : </t>
  </si>
  <si>
    <t xml:space="preserve">  DN150 : (6,18*0,55+1,49*0,595+7,71*0,685+0,63*0,74)*0,6</t>
  </si>
  <si>
    <t xml:space="preserve">  DN300 : (2,22*1,355+1,1*1,27+1,64*1,23+14,41*1,29+20*1,54+9,71*1,78+3,14*1,86+7,15*1,905)*0,8</t>
  </si>
  <si>
    <t xml:space="preserve">  (20*2,035+20*2,095+1,71*2,105+1,14*2,16)*0,8</t>
  </si>
  <si>
    <t xml:space="preserve">  rš : 2,5*1,9*0,68+2,5*1,7*(1,5+1,98+2,16)+2,5*2,5*0,4*4</t>
  </si>
  <si>
    <t xml:space="preserve">  ornice : -(16,01*0,6+102,22*0,8+2,5*1,9+2,5*1,7*3)*0,2</t>
  </si>
  <si>
    <t>166,41794*0,3</t>
  </si>
  <si>
    <t>DN300 : (20*1,54+9,71*1,78+3,14*1,86+7,15*1,905)*2</t>
  </si>
  <si>
    <t>(20*2,035+20*2,095+1,71*2,105+1,14*2,16)*2</t>
  </si>
  <si>
    <t>rš : 2*1,7*(1,98+2,16)+2,5*4*0,4*2</t>
  </si>
  <si>
    <t>ornice : -(82,85*2+2*1,7*2)*0,2</t>
  </si>
  <si>
    <t>Odkaz na mn. položky pořadí 6 : 299,98980</t>
  </si>
  <si>
    <t>166,41794*0,5</t>
  </si>
  <si>
    <t>zásyp zeminou : (90,66747-82,23718)*2</t>
  </si>
  <si>
    <t>výkop : 166,41794+92,8642</t>
  </si>
  <si>
    <t>zásyp zeminou : -(90,66747-82,23718)</t>
  </si>
  <si>
    <t>zásyp zeminou : (90,66747-82,23718)</t>
  </si>
  <si>
    <t>Odkaz na mn. položky pořadí 10 : 250,85185</t>
  </si>
  <si>
    <t>výkop : 166,41794</t>
  </si>
  <si>
    <t>rš : -2,5*2,5*0,15*4</t>
  </si>
  <si>
    <t>rš : -1,52*1,52*0,08*4</t>
  </si>
  <si>
    <t>rš : -pi*1,24*1,24^2/4*(0,68+1,5+1,98+2,16)</t>
  </si>
  <si>
    <t xml:space="preserve">lože : </t>
  </si>
  <si>
    <t>DN150 : -(16,01-1)*0,072</t>
  </si>
  <si>
    <t>DN300 : -(102,22-1*3)*0,11</t>
  </si>
  <si>
    <t xml:space="preserve">obsyp : </t>
  </si>
  <si>
    <t>DN150 : -(16,01-1)*0,244</t>
  </si>
  <si>
    <t>DN300 : -(102,22-1*3)*0,384</t>
  </si>
  <si>
    <t xml:space="preserve">trouba : </t>
  </si>
  <si>
    <t>DN150 : -(16,01-1)*0,02</t>
  </si>
  <si>
    <t>DN300 : -(102,22-1*3)*0,078</t>
  </si>
  <si>
    <t>DN150 : (16,01-1)*0,244</t>
  </si>
  <si>
    <t>DN300 : (102,22-1*3)*0,384</t>
  </si>
  <si>
    <t xml:space="preserve">  DN300 : (14,41*1,29+20*1,54+9,71*1,78+3,14*1,86+7,15*1,905)*0,8</t>
  </si>
  <si>
    <t xml:space="preserve">  rš : 2,5*1,7*(1,98+2,16)+2,5*2,5*0,4*2</t>
  </si>
  <si>
    <t xml:space="preserve">  ornice : -(97,26*0,8+2,5*1,7*2)*0,2</t>
  </si>
  <si>
    <t xml:space="preserve">  lože : </t>
  </si>
  <si>
    <t xml:space="preserve">  DN300 : -(97,26-1*2)*0,11</t>
  </si>
  <si>
    <t xml:space="preserve">  obsyp : </t>
  </si>
  <si>
    <t xml:space="preserve">  DN300 : -(97,26-1*2)*0,384</t>
  </si>
  <si>
    <t xml:space="preserve">  trouba : </t>
  </si>
  <si>
    <t xml:space="preserve">  DN300 : -(97,26-1*2)*0,078</t>
  </si>
  <si>
    <t xml:space="preserve">  rš : -2,5*2,5*0,15*2</t>
  </si>
  <si>
    <t xml:space="preserve">  rš : -1,52*1,52*0,08*2</t>
  </si>
  <si>
    <t xml:space="preserve">  rš : -pi*1,24*1,24^2/4*(1,98+2,16)</t>
  </si>
  <si>
    <t>zásyp v komunikaci : 82,23718*1,8*1,01</t>
  </si>
  <si>
    <t>DN150 : (16,01-1)*0,244*1,8*1,01</t>
  </si>
  <si>
    <t>DN300 : (102,22-1*3)*0,384*1,8*1,01</t>
  </si>
  <si>
    <t>212532111R00</t>
  </si>
  <si>
    <t>Lože pro trativody z kameniva hrubého drceného frskce 16-32 mm</t>
  </si>
  <si>
    <t>800-2</t>
  </si>
  <si>
    <t>Včetně vyčištění dna rýh.</t>
  </si>
  <si>
    <t>vsak : 0,15*(7,7*3,1+10,2*3,1)</t>
  </si>
  <si>
    <t>212571112R00</t>
  </si>
  <si>
    <t>Výplň trativodů štěrkopískem, netříděným</t>
  </si>
  <si>
    <t>do rýh bez zhutnění s úpravou povrchu výplně,</t>
  </si>
  <si>
    <t>vsak : 1,05*(8,3*3,4+10,8*3,4)-0,1*12-1,6*11</t>
  </si>
  <si>
    <t>213151121R00</t>
  </si>
  <si>
    <t>Montáž vsakovacích nádrží položení geotextílie</t>
  </si>
  <si>
    <t>vsak : 2,25*2,37*11</t>
  </si>
  <si>
    <t>21-01</t>
  </si>
  <si>
    <t>Montáž vsakovacího bloku nebo tunelu do objemu 2000 l</t>
  </si>
  <si>
    <t>vsak : 11</t>
  </si>
  <si>
    <t>21-02</t>
  </si>
  <si>
    <t>Montáž čela vsakovacího bloku nebo tunelu</t>
  </si>
  <si>
    <t>vsak : 12</t>
  </si>
  <si>
    <t>21-11</t>
  </si>
  <si>
    <t>D+M odvětrání vsakovacího tunelu vzduchovým potrubím DXZ DN 100 s napojením do šachty</t>
  </si>
  <si>
    <t>21-12</t>
  </si>
  <si>
    <t>D+M rozvodného potrubí vsakovacích tunelů DN 300</t>
  </si>
  <si>
    <t>vsak rozvody : 8,2+6+0,1*12+0,9</t>
  </si>
  <si>
    <t>286979221T</t>
  </si>
  <si>
    <t>Vsakovací tunel (d x š x v) 2340 x 1375 x 781 mm, tj. 1.6 m3</t>
  </si>
  <si>
    <t>286979222T</t>
  </si>
  <si>
    <t>Vsakovací tunel počáteční čelo o vnějších rozměrech (d x š x v) 443 x 1375 x 767 mm, tj. 0,1m3</t>
  </si>
  <si>
    <t>vsak : 6</t>
  </si>
  <si>
    <t>286979223T</t>
  </si>
  <si>
    <t>Vsakovací tunel koncové čelo o vnějších rozměrech (d x š x v) 444 x 1375 x736 mm, tj. 0,1m3</t>
  </si>
  <si>
    <t>67390503R</t>
  </si>
  <si>
    <t>Geosyntetika typ: geotextilie; netkaná; materiál: PP; tl (2 kPa) = 3,2 mm; plošná hmotnost = 300 g/m2; Pevnost v tahu podélně = 7,0 kN/m; Pevnost v tahu příčně = 8,0 kN/m</t>
  </si>
  <si>
    <t>vsak : 2,25*2,37*11*1,08</t>
  </si>
  <si>
    <t>DN150 : (16,01-1)*0,072</t>
  </si>
  <si>
    <t>DN300 : (102,22-1*3)*0,11</t>
  </si>
  <si>
    <t>rš : 2,5*2,5*0,15*4</t>
  </si>
  <si>
    <t>rš : 1,52*1,52*0,08*4</t>
  </si>
  <si>
    <t>rš : 1,52*4*0,08*4</t>
  </si>
  <si>
    <t>DN150 : (16,01-1)</t>
  </si>
  <si>
    <t>DN300 : (102,22-1*3)</t>
  </si>
  <si>
    <t>877373121R00</t>
  </si>
  <si>
    <t>Montáž tvarovek na potrubí z trub z plastů těsněných gumovým kroužkem odbočných DN 300 mm</t>
  </si>
  <si>
    <t>28614521R</t>
  </si>
  <si>
    <t>Trubka plastová pro venkovní kanalizaci spoj: hrdlový; potrubí: vícevrstvé; skladba: PP-HM - PP-HM - PP-HM; povrch: hladký; DN = 150; de = 160,0 mm; tl. stěny = 5,8 mm; l = 3 000 mm; SN 12</t>
  </si>
  <si>
    <t>DN150 : (16,01-1)/3*1,03</t>
  </si>
  <si>
    <t>28614530R</t>
  </si>
  <si>
    <t>Trubka plastová pro venkovní kanalizaci spoj: hrdlový; potrubí: vícevrstvé; skladba: PP-HM - PP-HM - PP-HM; povrch: hladký; DN = 300; de = 315,0 mm; tl. stěny = 11,3 mm; l = 3 000 mm; SN 12</t>
  </si>
  <si>
    <t>DN300 : (102,22-1*3)/3*1,03</t>
  </si>
  <si>
    <t>28654574R</t>
  </si>
  <si>
    <t>Odbočka plastová pro venkovní kanalizaci typ: jednoduchá, redukovaná; spoj: hrdlový; potrubí: jednovrstvé; materiál: PP-HM; povrch: hladký; úhel = 45,0 °; DN = 300; DN3 = 150; SN 16</t>
  </si>
  <si>
    <t>DV : 3*1,015</t>
  </si>
  <si>
    <t>DN150 : 16,01</t>
  </si>
  <si>
    <t>DN300 : 102,22</t>
  </si>
  <si>
    <t>894412311RAA</t>
  </si>
  <si>
    <t>Šachty z betonových dílců betonové šachty prefabrikované  DN 1000, stěna 120 mm, dno přímé V max. 40, hloubka dna 2,26 m, poklop litina 12,5 t, Dílec betonový šachtový</t>
  </si>
  <si>
    <t>RŠD1-2 : 2</t>
  </si>
  <si>
    <t>RŠD3-4 : 2</t>
  </si>
  <si>
    <t>114,37 m</t>
  </si>
  <si>
    <t>M21-01</t>
  </si>
  <si>
    <t>KABEL SILOVÝ, IZOLACE PVC, CYKY-J 3x1.5 mm2  pevně</t>
  </si>
  <si>
    <t>ON-01</t>
  </si>
  <si>
    <t>PPV 1,00% z montáže: materiál + práce</t>
  </si>
  <si>
    <t>kpl</t>
  </si>
  <si>
    <t>ON-02</t>
  </si>
  <si>
    <t>PPV 1,00% z nátěrů a zemních prací</t>
  </si>
  <si>
    <t>ON-03</t>
  </si>
  <si>
    <t>Dokumentace skutečného provedení</t>
  </si>
  <si>
    <t>M21-02</t>
  </si>
  <si>
    <t>KABEL SILOVÝ, IZOLACE PVC, CYKY-J  4x16  mm2      pevně</t>
  </si>
  <si>
    <t>M21-03</t>
  </si>
  <si>
    <t>KABEL SILOVÝ, IZOLACE PVC, 1kV, AYKY 4x25  mm2   pevně</t>
  </si>
  <si>
    <t>M21-04</t>
  </si>
  <si>
    <t>OCELOVÝ DRÁT POZINKOVANÝ, FeZn O10mm (0,62kg/m),  pevně</t>
  </si>
  <si>
    <t>M21-05</t>
  </si>
  <si>
    <t>Nátěr svodového vodiče</t>
  </si>
  <si>
    <t>M21-06</t>
  </si>
  <si>
    <t>OCELOVÝ PÁSEK POZINKOVANÝ, FeZn 30x4 (1.0 kg/m) kruh 50m</t>
  </si>
  <si>
    <t>M21-07</t>
  </si>
  <si>
    <t>Nátěr zemnícího pásku</t>
  </si>
  <si>
    <t>M21-08</t>
  </si>
  <si>
    <t>SVORKA HROMOSVODNÍ, UZEMŇOVACÍ, SR02 pro pásek 30x4mm</t>
  </si>
  <si>
    <t>ks</t>
  </si>
  <si>
    <t>M21-09</t>
  </si>
  <si>
    <t>SVORKA HROMOSVODNÍ, UZEMŇOVACÍ, SR03 spoj.kruh.a pásk.vod.</t>
  </si>
  <si>
    <t>M21-10</t>
  </si>
  <si>
    <t>UKONČENÍ KABELU SMRŠŤOVACÍ, ZÁKLOPKOU, 4x16  mm2</t>
  </si>
  <si>
    <t>M21-11</t>
  </si>
  <si>
    <t>UKONČENÍ KABELU SMRŠŤOVACÍ, ZÁKLOPKOU, 4x25  mm2</t>
  </si>
  <si>
    <t>M21-12</t>
  </si>
  <si>
    <t>PROUDOVÝ SPOJ, NA  AlFe</t>
  </si>
  <si>
    <t>M21-13</t>
  </si>
  <si>
    <t>UKONČENÍ VODIČŮ V ROZVADĚČÍCH, A NA SVORKOVNICI, Do   2,5 mm2</t>
  </si>
  <si>
    <t>M21-14</t>
  </si>
  <si>
    <t>UKONČENÍ VODIČŮ V ROZVADĚČÍCH, A NA SVORKOVNICI, Do  16   mm2</t>
  </si>
  <si>
    <t>M21-15</t>
  </si>
  <si>
    <t>UKONČENÍ VODIČŮ V ROZVADĚČÍCH, A NA SVORKOVNICI, Do  25 mm2</t>
  </si>
  <si>
    <t>M21-16</t>
  </si>
  <si>
    <t>SKŘÍŇ PLASTOVÁ NA DŘEVĚNÝ SLOUP PRO VO VČETNĚ DRŽÁKŮ, A SVODU PVC TRUBKOU  O 63 - 3m, PRÁZDNÁ SP100 vč. vývodek</t>
  </si>
  <si>
    <t>M21-17</t>
  </si>
  <si>
    <t>NÁPLŇ DO SKŘÍNĚ SP200, Jednopólový jistič B25/1 - 20A</t>
  </si>
  <si>
    <t>M21-18</t>
  </si>
  <si>
    <t>NÁPLŇ DO SKŘÍNĚ SP200, DIN lišta</t>
  </si>
  <si>
    <t>M21-19</t>
  </si>
  <si>
    <t>NÁPLŇ DO SKŘÍNĚ SP200, Ochranná svorkovnice</t>
  </si>
  <si>
    <t>M21-20</t>
  </si>
  <si>
    <t>NÁPLŇ DO SKŘÍNĚ SP200, Nosič svorkovnice</t>
  </si>
  <si>
    <t>M21-21</t>
  </si>
  <si>
    <t>NÁPLŇ DO SKŘÍNĚ SP200, Propojovací lišta 3P-3TE do 63A</t>
  </si>
  <si>
    <t>M21-22</t>
  </si>
  <si>
    <t>OSVĚTLOVACÍ STOŽÁR DVAKRÁT OSAZENÝ, ŽÁROVĚ ZINKOVANÝ, PLASTOVÁ MANŽETA, TL-SYSTEMS, typ DOS 60, v=6m</t>
  </si>
  <si>
    <t>M21-23</t>
  </si>
  <si>
    <t>STOŽÁROVÁ ROZVODNICE, PRO OSVĚTLOVACÍ STOŽÁR TLS, 1x pojistka 6A  (vč. dodávky pojistky)</t>
  </si>
  <si>
    <t>M21-24</t>
  </si>
  <si>
    <t>SVÍTIDLO VENKOVNÍ LEDDIODOVÉ, 3000K, IP66, EOS, VOC, 6kV REGULACE, JIPOL TYP ICONA-XS-20W-3070 (SET TO 15.9W)</t>
  </si>
  <si>
    <t>M21-25</t>
  </si>
  <si>
    <t>MONTÁŽ OZNAČOVACÍHO ŠTÍTKU, na kabel</t>
  </si>
  <si>
    <t>M21-26</t>
  </si>
  <si>
    <t>HODINOVÉ ZÚČTOVACÍ SAZBY, Vyhledání připojovacího místa</t>
  </si>
  <si>
    <t>hod</t>
  </si>
  <si>
    <t>M21-27</t>
  </si>
  <si>
    <t>HODINOVÉ ZÚČTOVACÍ SAZBY, Úprava stávajícího zařízení</t>
  </si>
  <si>
    <t>M21-28</t>
  </si>
  <si>
    <t>HODINOVÉ ZÚČTOVACÍ SAZBY, Napojení na stávající zařízení</t>
  </si>
  <si>
    <t>M21-29</t>
  </si>
  <si>
    <t>HODINOVÉ ZÚČTOVACÍ SAZBY, Zabezpečení pracoviště</t>
  </si>
  <si>
    <t>M21-30</t>
  </si>
  <si>
    <t>PROVEDENÍ REVIZNÍCH ZKOUŠEK, DLE ČSN 33 1500 vč. revizní zprávy, Revizní technik</t>
  </si>
  <si>
    <t>M21-31</t>
  </si>
  <si>
    <t>PROVEDENÍ REVIZNÍCH ZKOUŠEK, DLE ČSN 33 1500 vč. revizní zprávy, Spolupráce s revizním technikem</t>
  </si>
  <si>
    <t>M21-32</t>
  </si>
  <si>
    <t>Podružný materiál</t>
  </si>
  <si>
    <t>M46-01</t>
  </si>
  <si>
    <t>VYTYČENÍ TRATI KABEL.VEDENÍ, V zastavěném prostoru</t>
  </si>
  <si>
    <t>km</t>
  </si>
  <si>
    <t>M46-02</t>
  </si>
  <si>
    <t>POUZDROVÝ ZÁKL.PRO STOŽ.VENK., OSVĚTL.MIMO OSU TRASY KABELU VČETNĚ BETONU, 600x600x900 mm, vč. odvodnění</t>
  </si>
  <si>
    <t>M46-03</t>
  </si>
  <si>
    <t>HLOUBENÍ KABELOVÉ RÝHY, V ZEMINĚ TŘÍDY 3, Šíře 350mm, hloubka 800mm</t>
  </si>
  <si>
    <t>M46-04</t>
  </si>
  <si>
    <t>HLOUBENÍ KABELOVÉ RÝHY, V ZEMINĚ TŘÍDY 4, Šíře 350mm, hloubka 800mm</t>
  </si>
  <si>
    <t>M46-05</t>
  </si>
  <si>
    <t>HLOUBENÍ KABELOVÉ RÝHY, V ZEMINĚ TŘÍDY 5, Šíře 500mm, hloubka 1200mm</t>
  </si>
  <si>
    <t>M46-06</t>
  </si>
  <si>
    <t>ZÁHOZ KABEL.RÝHY-ZEMINA TŘ.3, Šíře 350mm, hloubka 800mm</t>
  </si>
  <si>
    <t>M46-07</t>
  </si>
  <si>
    <t>ZÁHOZ KABEL.RÝHY-ZEMINA TŘ.4, Šíře 350mm, hloubka 800mm</t>
  </si>
  <si>
    <t>M46-08</t>
  </si>
  <si>
    <t>ZÁHOZ KABEL.RÝHY-ZEMINA TŘ.5, Šíře 500mm,hloubka 1200mm</t>
  </si>
  <si>
    <t>M46-09</t>
  </si>
  <si>
    <t>PROVIZORNÍ ÚPRAVA TERÉNU, V PŘÍRODNÍ ZEMINĚ, Zemina třídy 3</t>
  </si>
  <si>
    <t>M46-10</t>
  </si>
  <si>
    <t>PROVIZORNÍ ÚPRAVA TERÉNU, V PŘÍRODNÍ ZEMINĚ, Zemina třídy 4</t>
  </si>
  <si>
    <t>M46-11</t>
  </si>
  <si>
    <t>PROVIZORNÍ ÚPRAVA TERÉNU, V PŘÍRODNÍ ZEMINĚ, Zemina třídy 5</t>
  </si>
  <si>
    <t>M46-12</t>
  </si>
  <si>
    <t>FÓLIE VÝSTRAŽNÁ Z PVC, Šířka 33cm</t>
  </si>
  <si>
    <t>M46-13</t>
  </si>
  <si>
    <t>KABELOVÝ PROSTUP Z PVC TRUBKY, OHEBNÁ - KOPOFLEX, 63 mm</t>
  </si>
  <si>
    <t>M46-14</t>
  </si>
  <si>
    <t>KABELOVÝ PROSTUP Z PVC TRUBKY, OHEBNÁ - KOPOFLEX, 110 mm</t>
  </si>
  <si>
    <t>M46-15</t>
  </si>
  <si>
    <t>KABEL.KANÁL Z PREFABRIKOVANÝCH, BETON.ŽLABŮ NEASFALTOVANÝ, TK11-20x17/12,5x11cm</t>
  </si>
  <si>
    <t>M46-16</t>
  </si>
  <si>
    <t>OBSYPÁNÍ CHRÁNIČEK VRSTVOU JEMNOZRNNÉHO PÍSKU tl. 2x10cm V CELÉ TRASE (mimo OBETONOVANÉ CHRÁNIČKY),, velikost zrn 0,063 – 2mm, vč. dovozu na stavbu</t>
  </si>
  <si>
    <t>M46-17</t>
  </si>
  <si>
    <t>BOURÁNÍ ŽIVIČNÝCH POVRCHŮ, Síla vrstvy 10-15cm</t>
  </si>
  <si>
    <t>M46-18</t>
  </si>
  <si>
    <t>ŘEZÁNÍ SPÁRY, V asfaltu nebo betonu</t>
  </si>
  <si>
    <t>M46-19</t>
  </si>
  <si>
    <t>JEDNOVRSTVÁ BALENÁ, Vrstva do 15cm</t>
  </si>
  <si>
    <t>M46-20</t>
  </si>
  <si>
    <t>DOVOZ BETONU, na stavbu</t>
  </si>
  <si>
    <t>M46-21</t>
  </si>
  <si>
    <t>ODVOZ ZEMINY, Do vzdálenosti 1 km</t>
  </si>
  <si>
    <t>M46-22</t>
  </si>
  <si>
    <t>ODVOZ ZEMINY, Za každý další km</t>
  </si>
  <si>
    <t>M46-23</t>
  </si>
  <si>
    <t>GEODETICKÉ ZAMĚŘENÍ, kabelů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</si>
</sst>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indexed="9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  <font>
      <sz val="8"/>
      <color rgb="FFDF7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39" xfId="0" applyFont="1" applyBorder="1" applyAlignment="1">
      <alignment vertical="top"/>
    </xf>
    <xf numFmtId="49" fontId="17" fillId="0" borderId="40" xfId="0" applyNumberFormat="1" applyFont="1" applyBorder="1" applyAlignment="1">
      <alignment vertical="top"/>
    </xf>
    <xf numFmtId="0" fontId="17" fillId="0" borderId="40" xfId="0" applyFont="1" applyBorder="1" applyAlignment="1">
      <alignment horizontal="center" vertical="top" shrinkToFit="1"/>
    </xf>
    <xf numFmtId="165" fontId="17" fillId="0" borderId="40" xfId="0" applyNumberFormat="1" applyFont="1" applyBorder="1" applyAlignment="1">
      <alignment vertical="top" shrinkToFit="1"/>
    </xf>
    <xf numFmtId="4" fontId="17" fillId="4" borderId="40" xfId="0" applyNumberFormat="1" applyFont="1" applyFill="1" applyBorder="1" applyAlignment="1" applyProtection="1">
      <alignment vertical="top" shrinkToFit="1"/>
      <protection locked="0"/>
    </xf>
    <xf numFmtId="4" fontId="17" fillId="0" borderId="40" xfId="0" applyNumberFormat="1" applyFont="1" applyBorder="1" applyAlignment="1">
      <alignment vertical="top" shrinkToFit="1"/>
    </xf>
    <xf numFmtId="4" fontId="17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8" fillId="0" borderId="18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0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0" fontId="17" fillId="0" borderId="18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0" fontId="0" fillId="0" borderId="18" xfId="0" applyBorder="1" applyAlignment="1">
      <alignment vertical="top"/>
    </xf>
    <xf numFmtId="165" fontId="21" fillId="0" borderId="0" xfId="0" applyNumberFormat="1" applyFont="1" applyBorder="1" applyAlignment="1">
      <alignment horizontal="center" vertical="top" wrapText="1" shrinkToFit="1"/>
    </xf>
    <xf numFmtId="165" fontId="21" fillId="0" borderId="0" xfId="0" applyNumberFormat="1" applyFont="1" applyBorder="1" applyAlignment="1">
      <alignment vertical="top" wrapText="1" shrinkToFit="1"/>
    </xf>
    <xf numFmtId="0" fontId="18" fillId="0" borderId="0" xfId="0" applyNumberFormat="1" applyFont="1" applyBorder="1" applyAlignment="1">
      <alignment vertical="top" wrapText="1"/>
    </xf>
    <xf numFmtId="0" fontId="17" fillId="0" borderId="42" xfId="0" applyFont="1" applyBorder="1" applyAlignment="1">
      <alignment vertical="top"/>
    </xf>
    <xf numFmtId="49" fontId="17" fillId="0" borderId="43" xfId="0" applyNumberFormat="1" applyFont="1" applyBorder="1" applyAlignment="1">
      <alignment vertical="top"/>
    </xf>
    <xf numFmtId="0" fontId="17" fillId="0" borderId="43" xfId="0" applyFont="1" applyBorder="1" applyAlignment="1">
      <alignment horizontal="center" vertical="top" shrinkToFit="1"/>
    </xf>
    <xf numFmtId="165" fontId="17" fillId="0" borderId="43" xfId="0" applyNumberFormat="1" applyFont="1" applyBorder="1" applyAlignment="1">
      <alignment vertical="top" shrinkToFit="1"/>
    </xf>
    <xf numFmtId="4" fontId="17" fillId="4" borderId="43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4" fontId="17" fillId="0" borderId="44" xfId="0" applyNumberFormat="1" applyFont="1" applyBorder="1" applyAlignment="1">
      <alignment vertical="top" shrinkToFit="1"/>
    </xf>
    <xf numFmtId="165" fontId="21" fillId="0" borderId="0" xfId="0" applyNumberFormat="1" applyFont="1" applyBorder="1" applyAlignment="1">
      <alignment horizontal="left" vertical="top" wrapText="1"/>
    </xf>
    <xf numFmtId="165" fontId="21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17" fillId="0" borderId="43" xfId="0" applyNumberFormat="1" applyFont="1" applyBorder="1" applyAlignment="1">
      <alignment horizontal="left" vertical="top" wrapText="1"/>
    </xf>
    <xf numFmtId="165" fontId="22" fillId="0" borderId="0" xfId="0" applyNumberFormat="1" applyFont="1" applyBorder="1" applyAlignment="1">
      <alignment horizontal="center" vertical="top" wrapText="1" shrinkToFit="1"/>
    </xf>
    <xf numFmtId="165" fontId="22" fillId="0" borderId="0" xfId="0" applyNumberFormat="1" applyFont="1" applyBorder="1" applyAlignment="1">
      <alignment vertical="top" wrapText="1" shrinkToFit="1"/>
    </xf>
    <xf numFmtId="165" fontId="22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tabSelected="1" workbookViewId="0">
      <selection activeCell="A2" sqref="A2:G2"/>
    </sheetView>
  </sheetViews>
  <sheetFormatPr defaultRowHeight="13.2" x14ac:dyDescent="0.25"/>
  <sheetData>
    <row r="1" spans="1:7" x14ac:dyDescent="0.25">
      <c r="A1" s="21" t="s">
        <v>38</v>
      </c>
    </row>
    <row r="2" spans="1:7" ht="57.75" customHeight="1" x14ac:dyDescent="0.25">
      <c r="A2" s="72" t="s">
        <v>39</v>
      </c>
      <c r="B2" s="72"/>
      <c r="C2" s="72"/>
      <c r="D2" s="72"/>
      <c r="E2" s="72"/>
      <c r="F2" s="72"/>
      <c r="G2" s="72"/>
    </row>
  </sheetData>
  <sheetProtection algorithmName="SHA-512" hashValue="zqcPsy/hrAKu8fY9HDrJms8iIsW50WLzvCnD9GqAOsMMREErMGXwtEE1fXVvMm41Pd3GJ1UF3/3WjHIc5kGLPw==" saltValue="g1poMwGlaua3EYrIwFPaL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6" customWidth="1"/>
    <col min="3" max="3" width="63.33203125" style="17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7" t="s">
        <v>218</v>
      </c>
      <c r="B1" s="197"/>
      <c r="C1" s="197"/>
      <c r="D1" s="197"/>
      <c r="E1" s="197"/>
      <c r="F1" s="197"/>
      <c r="G1" s="197"/>
      <c r="AG1" t="s">
        <v>153</v>
      </c>
    </row>
    <row r="2" spans="1:60" ht="25.05" customHeight="1" x14ac:dyDescent="0.25">
      <c r="A2" s="198" t="s">
        <v>7</v>
      </c>
      <c r="B2" s="48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5.05" customHeight="1" x14ac:dyDescent="0.25">
      <c r="A3" s="198" t="s">
        <v>8</v>
      </c>
      <c r="B3" s="48" t="s">
        <v>71</v>
      </c>
      <c r="C3" s="201" t="s">
        <v>72</v>
      </c>
      <c r="D3" s="199"/>
      <c r="E3" s="199"/>
      <c r="F3" s="199"/>
      <c r="G3" s="200"/>
      <c r="AC3" s="176" t="s">
        <v>154</v>
      </c>
      <c r="AG3" t="s">
        <v>156</v>
      </c>
    </row>
    <row r="4" spans="1:60" ht="25.05" customHeight="1" x14ac:dyDescent="0.25">
      <c r="A4" s="202" t="s">
        <v>9</v>
      </c>
      <c r="B4" s="203" t="s">
        <v>71</v>
      </c>
      <c r="C4" s="204" t="s">
        <v>72</v>
      </c>
      <c r="D4" s="205"/>
      <c r="E4" s="205"/>
      <c r="F4" s="205"/>
      <c r="G4" s="206"/>
      <c r="AG4" t="s">
        <v>157</v>
      </c>
    </row>
    <row r="5" spans="1:60" x14ac:dyDescent="0.25">
      <c r="D5" s="10"/>
    </row>
    <row r="6" spans="1:60" ht="39.6" x14ac:dyDescent="0.25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5">
      <c r="A8" s="224" t="s">
        <v>180</v>
      </c>
      <c r="B8" s="225" t="s">
        <v>106</v>
      </c>
      <c r="C8" s="240" t="s">
        <v>107</v>
      </c>
      <c r="D8" s="226"/>
      <c r="E8" s="227"/>
      <c r="F8" s="228"/>
      <c r="G8" s="228">
        <f>SUMIF(AG9:AG11,"&lt;&gt;NOR",G9:G11)</f>
        <v>0</v>
      </c>
      <c r="H8" s="228"/>
      <c r="I8" s="228">
        <f>SUM(I9:I11)</f>
        <v>0</v>
      </c>
      <c r="J8" s="228"/>
      <c r="K8" s="228">
        <f>SUM(K9:K11)</f>
        <v>0</v>
      </c>
      <c r="L8" s="228"/>
      <c r="M8" s="228">
        <f>SUM(M9:M11)</f>
        <v>0</v>
      </c>
      <c r="N8" s="227"/>
      <c r="O8" s="227">
        <f>SUM(O9:O11)</f>
        <v>0</v>
      </c>
      <c r="P8" s="227"/>
      <c r="Q8" s="227">
        <f>SUM(Q9:Q11)</f>
        <v>0</v>
      </c>
      <c r="R8" s="228"/>
      <c r="S8" s="228"/>
      <c r="T8" s="229"/>
      <c r="U8" s="223"/>
      <c r="V8" s="223">
        <f>SUM(V9:V11)</f>
        <v>0.21</v>
      </c>
      <c r="W8" s="223"/>
      <c r="X8" s="223"/>
      <c r="Y8" s="223"/>
      <c r="AG8" t="s">
        <v>181</v>
      </c>
    </row>
    <row r="9" spans="1:60" outlineLevel="1" x14ac:dyDescent="0.25">
      <c r="A9" s="231">
        <v>1</v>
      </c>
      <c r="B9" s="232" t="s">
        <v>643</v>
      </c>
      <c r="C9" s="241" t="s">
        <v>230</v>
      </c>
      <c r="D9" s="233" t="s">
        <v>231</v>
      </c>
      <c r="E9" s="234">
        <v>2.16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 t="s">
        <v>232</v>
      </c>
      <c r="S9" s="236" t="s">
        <v>185</v>
      </c>
      <c r="T9" s="237" t="s">
        <v>185</v>
      </c>
      <c r="U9" s="222">
        <v>9.5200000000000007E-2</v>
      </c>
      <c r="V9" s="222">
        <f>ROUND(E9*U9,2)</f>
        <v>0.21</v>
      </c>
      <c r="W9" s="222"/>
      <c r="X9" s="222" t="s">
        <v>223</v>
      </c>
      <c r="Y9" s="222" t="s">
        <v>188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19"/>
      <c r="B10" s="220"/>
      <c r="C10" s="249" t="s">
        <v>233</v>
      </c>
      <c r="D10" s="248"/>
      <c r="E10" s="248"/>
      <c r="F10" s="248"/>
      <c r="G10" s="248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226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38" t="str">
        <f>C10</f>
        <v>nebo lesní půdy, s vodorovným přemístěním na hromady v místě upotřebení nebo na dočasné či trvalé skládky se složením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5">
      <c r="A11" s="219"/>
      <c r="B11" s="220"/>
      <c r="C11" s="250" t="s">
        <v>830</v>
      </c>
      <c r="D11" s="246"/>
      <c r="E11" s="247">
        <v>2.16</v>
      </c>
      <c r="F11" s="222"/>
      <c r="G11" s="22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228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x14ac:dyDescent="0.25">
      <c r="A12" s="224" t="s">
        <v>180</v>
      </c>
      <c r="B12" s="225" t="s">
        <v>108</v>
      </c>
      <c r="C12" s="240" t="s">
        <v>109</v>
      </c>
      <c r="D12" s="226"/>
      <c r="E12" s="227"/>
      <c r="F12" s="228"/>
      <c r="G12" s="228">
        <f>SUMIF(AG13:AG23,"&lt;&gt;NOR",G13:G23)</f>
        <v>0</v>
      </c>
      <c r="H12" s="228"/>
      <c r="I12" s="228">
        <f>SUM(I13:I23)</f>
        <v>0</v>
      </c>
      <c r="J12" s="228"/>
      <c r="K12" s="228">
        <f>SUM(K13:K23)</f>
        <v>0</v>
      </c>
      <c r="L12" s="228"/>
      <c r="M12" s="228">
        <f>SUM(M13:M23)</f>
        <v>0</v>
      </c>
      <c r="N12" s="227"/>
      <c r="O12" s="227">
        <f>SUM(O13:O23)</f>
        <v>0</v>
      </c>
      <c r="P12" s="227"/>
      <c r="Q12" s="227">
        <f>SUM(Q13:Q23)</f>
        <v>0</v>
      </c>
      <c r="R12" s="228"/>
      <c r="S12" s="228"/>
      <c r="T12" s="229"/>
      <c r="U12" s="223"/>
      <c r="V12" s="223">
        <f>SUM(V13:V23)</f>
        <v>32.57</v>
      </c>
      <c r="W12" s="223"/>
      <c r="X12" s="223"/>
      <c r="Y12" s="223"/>
      <c r="AG12" t="s">
        <v>181</v>
      </c>
    </row>
    <row r="13" spans="1:60" outlineLevel="1" x14ac:dyDescent="0.25">
      <c r="A13" s="231">
        <v>2</v>
      </c>
      <c r="B13" s="232" t="s">
        <v>264</v>
      </c>
      <c r="C13" s="241" t="s">
        <v>265</v>
      </c>
      <c r="D13" s="233" t="s">
        <v>231</v>
      </c>
      <c r="E13" s="234">
        <v>68.391000000000005</v>
      </c>
      <c r="F13" s="235"/>
      <c r="G13" s="236">
        <f>ROUND(E13*F13,2)</f>
        <v>0</v>
      </c>
      <c r="H13" s="235"/>
      <c r="I13" s="236">
        <f>ROUND(E13*H13,2)</f>
        <v>0</v>
      </c>
      <c r="J13" s="235"/>
      <c r="K13" s="236">
        <f>ROUND(E13*J13,2)</f>
        <v>0</v>
      </c>
      <c r="L13" s="236">
        <v>21</v>
      </c>
      <c r="M13" s="236">
        <f>G13*(1+L13/100)</f>
        <v>0</v>
      </c>
      <c r="N13" s="234">
        <v>0</v>
      </c>
      <c r="O13" s="234">
        <f>ROUND(E13*N13,2)</f>
        <v>0</v>
      </c>
      <c r="P13" s="234">
        <v>0</v>
      </c>
      <c r="Q13" s="234">
        <f>ROUND(E13*P13,2)</f>
        <v>0</v>
      </c>
      <c r="R13" s="236" t="s">
        <v>232</v>
      </c>
      <c r="S13" s="236" t="s">
        <v>185</v>
      </c>
      <c r="T13" s="237" t="s">
        <v>185</v>
      </c>
      <c r="U13" s="222">
        <v>0.28000000000000003</v>
      </c>
      <c r="V13" s="222">
        <f>ROUND(E13*U13,2)</f>
        <v>19.149999999999999</v>
      </c>
      <c r="W13" s="222"/>
      <c r="X13" s="222" t="s">
        <v>223</v>
      </c>
      <c r="Y13" s="222" t="s">
        <v>188</v>
      </c>
      <c r="Z13" s="212"/>
      <c r="AA13" s="212"/>
      <c r="AB13" s="212"/>
      <c r="AC13" s="212"/>
      <c r="AD13" s="212"/>
      <c r="AE13" s="212"/>
      <c r="AF13" s="212"/>
      <c r="AG13" s="212" t="s">
        <v>224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1" outlineLevel="2" x14ac:dyDescent="0.25">
      <c r="A14" s="219"/>
      <c r="B14" s="220"/>
      <c r="C14" s="249" t="s">
        <v>266</v>
      </c>
      <c r="D14" s="248"/>
      <c r="E14" s="248"/>
      <c r="F14" s="248"/>
      <c r="G14" s="248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226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38" t="str">
        <f>C14</f>
        <v>zapažených i nezapažených s urovnáním dna do předepsaného profilu a spádu, s přehozením výkopku na přilehlém terénu na vzdálenost do 3 m od podélné osy rýhy nebo s naložením výkopku na dopravní prostředek.</v>
      </c>
      <c r="BB14" s="212"/>
      <c r="BC14" s="212"/>
      <c r="BD14" s="212"/>
      <c r="BE14" s="212"/>
      <c r="BF14" s="212"/>
      <c r="BG14" s="212"/>
      <c r="BH14" s="212"/>
    </row>
    <row r="15" spans="1:60" outlineLevel="2" x14ac:dyDescent="0.25">
      <c r="A15" s="219"/>
      <c r="B15" s="220"/>
      <c r="C15" s="250" t="s">
        <v>831</v>
      </c>
      <c r="D15" s="246"/>
      <c r="E15" s="247">
        <v>77.509799999999998</v>
      </c>
      <c r="F15" s="222"/>
      <c r="G15" s="222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228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5">
      <c r="A16" s="219"/>
      <c r="B16" s="220"/>
      <c r="C16" s="250" t="s">
        <v>832</v>
      </c>
      <c r="D16" s="246"/>
      <c r="E16" s="247">
        <v>-9.1188000000000002</v>
      </c>
      <c r="F16" s="222"/>
      <c r="G16" s="22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228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31">
        <v>3</v>
      </c>
      <c r="B17" s="232" t="s">
        <v>268</v>
      </c>
      <c r="C17" s="241" t="s">
        <v>269</v>
      </c>
      <c r="D17" s="233" t="s">
        <v>231</v>
      </c>
      <c r="E17" s="234">
        <v>20.517299999999999</v>
      </c>
      <c r="F17" s="235"/>
      <c r="G17" s="236">
        <f>ROUND(E17*F17,2)</f>
        <v>0</v>
      </c>
      <c r="H17" s="235"/>
      <c r="I17" s="236">
        <f>ROUND(E17*H17,2)</f>
        <v>0</v>
      </c>
      <c r="J17" s="235"/>
      <c r="K17" s="236">
        <f>ROUND(E17*J17,2)</f>
        <v>0</v>
      </c>
      <c r="L17" s="236">
        <v>21</v>
      </c>
      <c r="M17" s="236">
        <f>G17*(1+L17/100)</f>
        <v>0</v>
      </c>
      <c r="N17" s="234">
        <v>0</v>
      </c>
      <c r="O17" s="234">
        <f>ROUND(E17*N17,2)</f>
        <v>0</v>
      </c>
      <c r="P17" s="234">
        <v>0</v>
      </c>
      <c r="Q17" s="234">
        <f>ROUND(E17*P17,2)</f>
        <v>0</v>
      </c>
      <c r="R17" s="236" t="s">
        <v>232</v>
      </c>
      <c r="S17" s="236" t="s">
        <v>185</v>
      </c>
      <c r="T17" s="237" t="s">
        <v>185</v>
      </c>
      <c r="U17" s="222">
        <v>0.65400000000000003</v>
      </c>
      <c r="V17" s="222">
        <f>ROUND(E17*U17,2)</f>
        <v>13.42</v>
      </c>
      <c r="W17" s="222"/>
      <c r="X17" s="222" t="s">
        <v>223</v>
      </c>
      <c r="Y17" s="222" t="s">
        <v>188</v>
      </c>
      <c r="Z17" s="212"/>
      <c r="AA17" s="212"/>
      <c r="AB17" s="212"/>
      <c r="AC17" s="212"/>
      <c r="AD17" s="212"/>
      <c r="AE17" s="212"/>
      <c r="AF17" s="212"/>
      <c r="AG17" s="212" t="s">
        <v>224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1" outlineLevel="2" x14ac:dyDescent="0.25">
      <c r="A18" s="219"/>
      <c r="B18" s="220"/>
      <c r="C18" s="249" t="s">
        <v>266</v>
      </c>
      <c r="D18" s="248"/>
      <c r="E18" s="248"/>
      <c r="F18" s="248"/>
      <c r="G18" s="248"/>
      <c r="H18" s="222"/>
      <c r="I18" s="222"/>
      <c r="J18" s="222"/>
      <c r="K18" s="222"/>
      <c r="L18" s="222"/>
      <c r="M18" s="222"/>
      <c r="N18" s="221"/>
      <c r="O18" s="221"/>
      <c r="P18" s="221"/>
      <c r="Q18" s="221"/>
      <c r="R18" s="222"/>
      <c r="S18" s="222"/>
      <c r="T18" s="222"/>
      <c r="U18" s="222"/>
      <c r="V18" s="222"/>
      <c r="W18" s="222"/>
      <c r="X18" s="222"/>
      <c r="Y18" s="222"/>
      <c r="Z18" s="212"/>
      <c r="AA18" s="212"/>
      <c r="AB18" s="212"/>
      <c r="AC18" s="212"/>
      <c r="AD18" s="212"/>
      <c r="AE18" s="212"/>
      <c r="AF18" s="212"/>
      <c r="AG18" s="212" t="s">
        <v>226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38" t="str">
        <f>C18</f>
        <v>zapažených i nezapažených s urovnáním dna do předepsaného profilu a spádu, s přehozením výkopku na přilehlém terénu na vzdálenost do 3 m od podélné osy rýhy nebo s naložením výkopku na dopravní prostředek.</v>
      </c>
      <c r="BB18" s="212"/>
      <c r="BC18" s="212"/>
      <c r="BD18" s="212"/>
      <c r="BE18" s="212"/>
      <c r="BF18" s="212"/>
      <c r="BG18" s="212"/>
      <c r="BH18" s="212"/>
    </row>
    <row r="19" spans="1:60" outlineLevel="2" x14ac:dyDescent="0.25">
      <c r="A19" s="219"/>
      <c r="B19" s="220"/>
      <c r="C19" s="262" t="s">
        <v>259</v>
      </c>
      <c r="D19" s="252"/>
      <c r="E19" s="253"/>
      <c r="F19" s="222"/>
      <c r="G19" s="222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228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5">
      <c r="A20" s="219"/>
      <c r="B20" s="220"/>
      <c r="C20" s="263" t="s">
        <v>833</v>
      </c>
      <c r="D20" s="252"/>
      <c r="E20" s="253">
        <v>77.509799999999998</v>
      </c>
      <c r="F20" s="222"/>
      <c r="G20" s="222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228</v>
      </c>
      <c r="AH20" s="212">
        <v>2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5">
      <c r="A21" s="219"/>
      <c r="B21" s="220"/>
      <c r="C21" s="263" t="s">
        <v>834</v>
      </c>
      <c r="D21" s="252"/>
      <c r="E21" s="253">
        <v>-9.1188000000000002</v>
      </c>
      <c r="F21" s="222"/>
      <c r="G21" s="22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228</v>
      </c>
      <c r="AH21" s="212">
        <v>2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5">
      <c r="A22" s="219"/>
      <c r="B22" s="220"/>
      <c r="C22" s="262" t="s">
        <v>262</v>
      </c>
      <c r="D22" s="252"/>
      <c r="E22" s="253"/>
      <c r="F22" s="222"/>
      <c r="G22" s="222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228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5">
      <c r="A23" s="219"/>
      <c r="B23" s="220"/>
      <c r="C23" s="250" t="s">
        <v>835</v>
      </c>
      <c r="D23" s="246"/>
      <c r="E23" s="247">
        <v>20.517299999999999</v>
      </c>
      <c r="F23" s="222"/>
      <c r="G23" s="222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228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x14ac:dyDescent="0.25">
      <c r="A24" s="224" t="s">
        <v>180</v>
      </c>
      <c r="B24" s="225" t="s">
        <v>110</v>
      </c>
      <c r="C24" s="240" t="s">
        <v>111</v>
      </c>
      <c r="D24" s="226"/>
      <c r="E24" s="227"/>
      <c r="F24" s="228"/>
      <c r="G24" s="228">
        <f>SUMIF(AG25:AG30,"&lt;&gt;NOR",G25:G30)</f>
        <v>0</v>
      </c>
      <c r="H24" s="228"/>
      <c r="I24" s="228">
        <f>SUM(I25:I30)</f>
        <v>0</v>
      </c>
      <c r="J24" s="228"/>
      <c r="K24" s="228">
        <f>SUM(K25:K30)</f>
        <v>0</v>
      </c>
      <c r="L24" s="228"/>
      <c r="M24" s="228">
        <f>SUM(M25:M30)</f>
        <v>0</v>
      </c>
      <c r="N24" s="227"/>
      <c r="O24" s="227">
        <f>SUM(O25:O30)</f>
        <v>0.25</v>
      </c>
      <c r="P24" s="227"/>
      <c r="Q24" s="227">
        <f>SUM(Q25:Q30)</f>
        <v>0</v>
      </c>
      <c r="R24" s="228"/>
      <c r="S24" s="228"/>
      <c r="T24" s="229"/>
      <c r="U24" s="223"/>
      <c r="V24" s="223">
        <f>SUM(V25:V30)</f>
        <v>79.06</v>
      </c>
      <c r="W24" s="223"/>
      <c r="X24" s="223"/>
      <c r="Y24" s="223"/>
      <c r="AG24" t="s">
        <v>181</v>
      </c>
    </row>
    <row r="25" spans="1:60" outlineLevel="1" x14ac:dyDescent="0.25">
      <c r="A25" s="231">
        <v>4</v>
      </c>
      <c r="B25" s="232" t="s">
        <v>280</v>
      </c>
      <c r="C25" s="241" t="s">
        <v>281</v>
      </c>
      <c r="D25" s="233" t="s">
        <v>221</v>
      </c>
      <c r="E25" s="234">
        <v>258.36599999999999</v>
      </c>
      <c r="F25" s="235"/>
      <c r="G25" s="236">
        <f>ROUND(E25*F25,2)</f>
        <v>0</v>
      </c>
      <c r="H25" s="235"/>
      <c r="I25" s="236">
        <f>ROUND(E25*H25,2)</f>
        <v>0</v>
      </c>
      <c r="J25" s="235"/>
      <c r="K25" s="236">
        <f>ROUND(E25*J25,2)</f>
        <v>0</v>
      </c>
      <c r="L25" s="236">
        <v>21</v>
      </c>
      <c r="M25" s="236">
        <f>G25*(1+L25/100)</f>
        <v>0</v>
      </c>
      <c r="N25" s="234">
        <v>9.7999999999999997E-4</v>
      </c>
      <c r="O25" s="234">
        <f>ROUND(E25*N25,2)</f>
        <v>0.25</v>
      </c>
      <c r="P25" s="234">
        <v>0</v>
      </c>
      <c r="Q25" s="234">
        <f>ROUND(E25*P25,2)</f>
        <v>0</v>
      </c>
      <c r="R25" s="236" t="s">
        <v>232</v>
      </c>
      <c r="S25" s="236" t="s">
        <v>185</v>
      </c>
      <c r="T25" s="237" t="s">
        <v>185</v>
      </c>
      <c r="U25" s="222">
        <v>0.23599999999999999</v>
      </c>
      <c r="V25" s="222">
        <f>ROUND(E25*U25,2)</f>
        <v>60.97</v>
      </c>
      <c r="W25" s="222"/>
      <c r="X25" s="222" t="s">
        <v>223</v>
      </c>
      <c r="Y25" s="222" t="s">
        <v>188</v>
      </c>
      <c r="Z25" s="212"/>
      <c r="AA25" s="212"/>
      <c r="AB25" s="212"/>
      <c r="AC25" s="212"/>
      <c r="AD25" s="212"/>
      <c r="AE25" s="212"/>
      <c r="AF25" s="212"/>
      <c r="AG25" s="212" t="s">
        <v>253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5">
      <c r="A26" s="219"/>
      <c r="B26" s="220"/>
      <c r="C26" s="249" t="s">
        <v>282</v>
      </c>
      <c r="D26" s="248"/>
      <c r="E26" s="248"/>
      <c r="F26" s="248"/>
      <c r="G26" s="248"/>
      <c r="H26" s="222"/>
      <c r="I26" s="222"/>
      <c r="J26" s="222"/>
      <c r="K26" s="222"/>
      <c r="L26" s="222"/>
      <c r="M26" s="222"/>
      <c r="N26" s="221"/>
      <c r="O26" s="221"/>
      <c r="P26" s="221"/>
      <c r="Q26" s="221"/>
      <c r="R26" s="222"/>
      <c r="S26" s="222"/>
      <c r="T26" s="222"/>
      <c r="U26" s="222"/>
      <c r="V26" s="222"/>
      <c r="W26" s="222"/>
      <c r="X26" s="222"/>
      <c r="Y26" s="222"/>
      <c r="Z26" s="212"/>
      <c r="AA26" s="212"/>
      <c r="AB26" s="212"/>
      <c r="AC26" s="212"/>
      <c r="AD26" s="212"/>
      <c r="AE26" s="212"/>
      <c r="AF26" s="212"/>
      <c r="AG26" s="212" t="s">
        <v>226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5">
      <c r="A27" s="219"/>
      <c r="B27" s="220"/>
      <c r="C27" s="250" t="s">
        <v>836</v>
      </c>
      <c r="D27" s="246"/>
      <c r="E27" s="247">
        <v>258.36599999999999</v>
      </c>
      <c r="F27" s="222"/>
      <c r="G27" s="222"/>
      <c r="H27" s="222"/>
      <c r="I27" s="222"/>
      <c r="J27" s="222"/>
      <c r="K27" s="222"/>
      <c r="L27" s="222"/>
      <c r="M27" s="222"/>
      <c r="N27" s="221"/>
      <c r="O27" s="221"/>
      <c r="P27" s="221"/>
      <c r="Q27" s="221"/>
      <c r="R27" s="222"/>
      <c r="S27" s="222"/>
      <c r="T27" s="222"/>
      <c r="U27" s="222"/>
      <c r="V27" s="222"/>
      <c r="W27" s="222"/>
      <c r="X27" s="222"/>
      <c r="Y27" s="222"/>
      <c r="Z27" s="212"/>
      <c r="AA27" s="212"/>
      <c r="AB27" s="212"/>
      <c r="AC27" s="212"/>
      <c r="AD27" s="212"/>
      <c r="AE27" s="212"/>
      <c r="AF27" s="212"/>
      <c r="AG27" s="212" t="s">
        <v>228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5">
      <c r="A28" s="231">
        <v>5</v>
      </c>
      <c r="B28" s="232" t="s">
        <v>285</v>
      </c>
      <c r="C28" s="241" t="s">
        <v>286</v>
      </c>
      <c r="D28" s="233" t="s">
        <v>221</v>
      </c>
      <c r="E28" s="234">
        <v>258.36599999999999</v>
      </c>
      <c r="F28" s="235"/>
      <c r="G28" s="236">
        <f>ROUND(E28*F28,2)</f>
        <v>0</v>
      </c>
      <c r="H28" s="235"/>
      <c r="I28" s="236">
        <f>ROUND(E28*H28,2)</f>
        <v>0</v>
      </c>
      <c r="J28" s="235"/>
      <c r="K28" s="236">
        <f>ROUND(E28*J28,2)</f>
        <v>0</v>
      </c>
      <c r="L28" s="236">
        <v>21</v>
      </c>
      <c r="M28" s="236">
        <f>G28*(1+L28/100)</f>
        <v>0</v>
      </c>
      <c r="N28" s="234">
        <v>0</v>
      </c>
      <c r="O28" s="234">
        <f>ROUND(E28*N28,2)</f>
        <v>0</v>
      </c>
      <c r="P28" s="234">
        <v>0</v>
      </c>
      <c r="Q28" s="234">
        <f>ROUND(E28*P28,2)</f>
        <v>0</v>
      </c>
      <c r="R28" s="236" t="s">
        <v>232</v>
      </c>
      <c r="S28" s="236" t="s">
        <v>185</v>
      </c>
      <c r="T28" s="237" t="s">
        <v>185</v>
      </c>
      <c r="U28" s="222">
        <v>7.0000000000000007E-2</v>
      </c>
      <c r="V28" s="222">
        <f>ROUND(E28*U28,2)</f>
        <v>18.09</v>
      </c>
      <c r="W28" s="222"/>
      <c r="X28" s="222" t="s">
        <v>223</v>
      </c>
      <c r="Y28" s="222" t="s">
        <v>188</v>
      </c>
      <c r="Z28" s="212"/>
      <c r="AA28" s="212"/>
      <c r="AB28" s="212"/>
      <c r="AC28" s="212"/>
      <c r="AD28" s="212"/>
      <c r="AE28" s="212"/>
      <c r="AF28" s="212"/>
      <c r="AG28" s="212" t="s">
        <v>253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5">
      <c r="A29" s="219"/>
      <c r="B29" s="220"/>
      <c r="C29" s="249" t="s">
        <v>287</v>
      </c>
      <c r="D29" s="248"/>
      <c r="E29" s="248"/>
      <c r="F29" s="248"/>
      <c r="G29" s="248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226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5">
      <c r="A30" s="219"/>
      <c r="B30" s="220"/>
      <c r="C30" s="250" t="s">
        <v>837</v>
      </c>
      <c r="D30" s="246"/>
      <c r="E30" s="247">
        <v>258.36599999999999</v>
      </c>
      <c r="F30" s="222"/>
      <c r="G30" s="222"/>
      <c r="H30" s="222"/>
      <c r="I30" s="222"/>
      <c r="J30" s="222"/>
      <c r="K30" s="222"/>
      <c r="L30" s="222"/>
      <c r="M30" s="222"/>
      <c r="N30" s="221"/>
      <c r="O30" s="221"/>
      <c r="P30" s="221"/>
      <c r="Q30" s="221"/>
      <c r="R30" s="222"/>
      <c r="S30" s="222"/>
      <c r="T30" s="222"/>
      <c r="U30" s="222"/>
      <c r="V30" s="222"/>
      <c r="W30" s="222"/>
      <c r="X30" s="222"/>
      <c r="Y30" s="222"/>
      <c r="Z30" s="212"/>
      <c r="AA30" s="212"/>
      <c r="AB30" s="212"/>
      <c r="AC30" s="212"/>
      <c r="AD30" s="212"/>
      <c r="AE30" s="212"/>
      <c r="AF30" s="212"/>
      <c r="AG30" s="212" t="s">
        <v>228</v>
      </c>
      <c r="AH30" s="212">
        <v>5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5">
      <c r="A31" s="224" t="s">
        <v>180</v>
      </c>
      <c r="B31" s="225" t="s">
        <v>112</v>
      </c>
      <c r="C31" s="240" t="s">
        <v>113</v>
      </c>
      <c r="D31" s="226"/>
      <c r="E31" s="227"/>
      <c r="F31" s="228"/>
      <c r="G31" s="228">
        <f>SUMIF(AG32:AG49,"&lt;&gt;NOR",G32:G49)</f>
        <v>0</v>
      </c>
      <c r="H31" s="228"/>
      <c r="I31" s="228">
        <f>SUM(I32:I49)</f>
        <v>0</v>
      </c>
      <c r="J31" s="228"/>
      <c r="K31" s="228">
        <f>SUM(K32:K49)</f>
        <v>0</v>
      </c>
      <c r="L31" s="228"/>
      <c r="M31" s="228">
        <f>SUM(M32:M49)</f>
        <v>0</v>
      </c>
      <c r="N31" s="227"/>
      <c r="O31" s="227">
        <f>SUM(O32:O49)</f>
        <v>0</v>
      </c>
      <c r="P31" s="227"/>
      <c r="Q31" s="227">
        <f>SUM(Q32:Q49)</f>
        <v>0</v>
      </c>
      <c r="R31" s="228"/>
      <c r="S31" s="228"/>
      <c r="T31" s="229"/>
      <c r="U31" s="223"/>
      <c r="V31" s="223">
        <f>SUM(V32:V49)</f>
        <v>34.81</v>
      </c>
      <c r="W31" s="223"/>
      <c r="X31" s="223"/>
      <c r="Y31" s="223"/>
      <c r="AG31" t="s">
        <v>181</v>
      </c>
    </row>
    <row r="32" spans="1:60" outlineLevel="1" x14ac:dyDescent="0.25">
      <c r="A32" s="231">
        <v>6</v>
      </c>
      <c r="B32" s="232" t="s">
        <v>289</v>
      </c>
      <c r="C32" s="241" t="s">
        <v>290</v>
      </c>
      <c r="D32" s="233" t="s">
        <v>231</v>
      </c>
      <c r="E32" s="234">
        <v>68.391000000000005</v>
      </c>
      <c r="F32" s="235"/>
      <c r="G32" s="236">
        <f>ROUND(E32*F32,2)</f>
        <v>0</v>
      </c>
      <c r="H32" s="235"/>
      <c r="I32" s="236">
        <f>ROUND(E32*H32,2)</f>
        <v>0</v>
      </c>
      <c r="J32" s="235"/>
      <c r="K32" s="236">
        <f>ROUND(E32*J32,2)</f>
        <v>0</v>
      </c>
      <c r="L32" s="236">
        <v>21</v>
      </c>
      <c r="M32" s="236">
        <f>G32*(1+L32/100)</f>
        <v>0</v>
      </c>
      <c r="N32" s="234">
        <v>0</v>
      </c>
      <c r="O32" s="234">
        <f>ROUND(E32*N32,2)</f>
        <v>0</v>
      </c>
      <c r="P32" s="234">
        <v>0</v>
      </c>
      <c r="Q32" s="234">
        <f>ROUND(E32*P32,2)</f>
        <v>0</v>
      </c>
      <c r="R32" s="236" t="s">
        <v>232</v>
      </c>
      <c r="S32" s="236" t="s">
        <v>185</v>
      </c>
      <c r="T32" s="237" t="s">
        <v>185</v>
      </c>
      <c r="U32" s="222">
        <v>0.34499999999999997</v>
      </c>
      <c r="V32" s="222">
        <f>ROUND(E32*U32,2)</f>
        <v>23.59</v>
      </c>
      <c r="W32" s="222"/>
      <c r="X32" s="222" t="s">
        <v>223</v>
      </c>
      <c r="Y32" s="222" t="s">
        <v>188</v>
      </c>
      <c r="Z32" s="212"/>
      <c r="AA32" s="212"/>
      <c r="AB32" s="212"/>
      <c r="AC32" s="212"/>
      <c r="AD32" s="212"/>
      <c r="AE32" s="212"/>
      <c r="AF32" s="212"/>
      <c r="AG32" s="212" t="s">
        <v>253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5">
      <c r="A33" s="219"/>
      <c r="B33" s="220"/>
      <c r="C33" s="249" t="s">
        <v>291</v>
      </c>
      <c r="D33" s="248"/>
      <c r="E33" s="248"/>
      <c r="F33" s="248"/>
      <c r="G33" s="248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226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38" t="str">
        <f>C33</f>
        <v>bez naložení do dopravní nádoby, ale s vyprázdněním dopravní nádoby na hromadu nebo na dopravní prostředek,</v>
      </c>
      <c r="BB33" s="212"/>
      <c r="BC33" s="212"/>
      <c r="BD33" s="212"/>
      <c r="BE33" s="212"/>
      <c r="BF33" s="212"/>
      <c r="BG33" s="212"/>
      <c r="BH33" s="212"/>
    </row>
    <row r="34" spans="1:60" outlineLevel="2" x14ac:dyDescent="0.25">
      <c r="A34" s="219"/>
      <c r="B34" s="220"/>
      <c r="C34" s="250" t="s">
        <v>831</v>
      </c>
      <c r="D34" s="246"/>
      <c r="E34" s="247">
        <v>77.509799999999998</v>
      </c>
      <c r="F34" s="222"/>
      <c r="G34" s="222"/>
      <c r="H34" s="222"/>
      <c r="I34" s="222"/>
      <c r="J34" s="222"/>
      <c r="K34" s="222"/>
      <c r="L34" s="222"/>
      <c r="M34" s="222"/>
      <c r="N34" s="221"/>
      <c r="O34" s="221"/>
      <c r="P34" s="221"/>
      <c r="Q34" s="221"/>
      <c r="R34" s="222"/>
      <c r="S34" s="222"/>
      <c r="T34" s="222"/>
      <c r="U34" s="222"/>
      <c r="V34" s="222"/>
      <c r="W34" s="222"/>
      <c r="X34" s="222"/>
      <c r="Y34" s="222"/>
      <c r="Z34" s="212"/>
      <c r="AA34" s="212"/>
      <c r="AB34" s="212"/>
      <c r="AC34" s="212"/>
      <c r="AD34" s="212"/>
      <c r="AE34" s="212"/>
      <c r="AF34" s="212"/>
      <c r="AG34" s="212" t="s">
        <v>228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5">
      <c r="A35" s="219"/>
      <c r="B35" s="220"/>
      <c r="C35" s="250" t="s">
        <v>832</v>
      </c>
      <c r="D35" s="246"/>
      <c r="E35" s="247">
        <v>-9.1188000000000002</v>
      </c>
      <c r="F35" s="222"/>
      <c r="G35" s="222"/>
      <c r="H35" s="222"/>
      <c r="I35" s="222"/>
      <c r="J35" s="222"/>
      <c r="K35" s="222"/>
      <c r="L35" s="222"/>
      <c r="M35" s="222"/>
      <c r="N35" s="221"/>
      <c r="O35" s="221"/>
      <c r="P35" s="221"/>
      <c r="Q35" s="221"/>
      <c r="R35" s="222"/>
      <c r="S35" s="222"/>
      <c r="T35" s="222"/>
      <c r="U35" s="222"/>
      <c r="V35" s="222"/>
      <c r="W35" s="222"/>
      <c r="X35" s="222"/>
      <c r="Y35" s="222"/>
      <c r="Z35" s="212"/>
      <c r="AA35" s="212"/>
      <c r="AB35" s="212"/>
      <c r="AC35" s="212"/>
      <c r="AD35" s="212"/>
      <c r="AE35" s="212"/>
      <c r="AF35" s="212"/>
      <c r="AG35" s="212" t="s">
        <v>228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5">
      <c r="A36" s="231">
        <v>7</v>
      </c>
      <c r="B36" s="232" t="s">
        <v>293</v>
      </c>
      <c r="C36" s="241" t="s">
        <v>294</v>
      </c>
      <c r="D36" s="233" t="s">
        <v>231</v>
      </c>
      <c r="E36" s="234">
        <v>24.708100000000002</v>
      </c>
      <c r="F36" s="235"/>
      <c r="G36" s="236">
        <f>ROUND(E36*F36,2)</f>
        <v>0</v>
      </c>
      <c r="H36" s="235"/>
      <c r="I36" s="236">
        <f>ROUND(E36*H36,2)</f>
        <v>0</v>
      </c>
      <c r="J36" s="235"/>
      <c r="K36" s="236">
        <f>ROUND(E36*J36,2)</f>
        <v>0</v>
      </c>
      <c r="L36" s="236">
        <v>21</v>
      </c>
      <c r="M36" s="236">
        <f>G36*(1+L36/100)</f>
        <v>0</v>
      </c>
      <c r="N36" s="234">
        <v>0</v>
      </c>
      <c r="O36" s="234">
        <f>ROUND(E36*N36,2)</f>
        <v>0</v>
      </c>
      <c r="P36" s="234">
        <v>0</v>
      </c>
      <c r="Q36" s="234">
        <f>ROUND(E36*P36,2)</f>
        <v>0</v>
      </c>
      <c r="R36" s="236" t="s">
        <v>232</v>
      </c>
      <c r="S36" s="236" t="s">
        <v>185</v>
      </c>
      <c r="T36" s="237" t="s">
        <v>185</v>
      </c>
      <c r="U36" s="222">
        <v>7.3999999999999996E-2</v>
      </c>
      <c r="V36" s="222">
        <f>ROUND(E36*U36,2)</f>
        <v>1.83</v>
      </c>
      <c r="W36" s="222"/>
      <c r="X36" s="222" t="s">
        <v>223</v>
      </c>
      <c r="Y36" s="222" t="s">
        <v>188</v>
      </c>
      <c r="Z36" s="212"/>
      <c r="AA36" s="212"/>
      <c r="AB36" s="212"/>
      <c r="AC36" s="212"/>
      <c r="AD36" s="212"/>
      <c r="AE36" s="212"/>
      <c r="AF36" s="212"/>
      <c r="AG36" s="212" t="s">
        <v>253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5">
      <c r="A37" s="219"/>
      <c r="B37" s="220"/>
      <c r="C37" s="249" t="s">
        <v>237</v>
      </c>
      <c r="D37" s="248"/>
      <c r="E37" s="248"/>
      <c r="F37" s="248"/>
      <c r="G37" s="248"/>
      <c r="H37" s="222"/>
      <c r="I37" s="222"/>
      <c r="J37" s="222"/>
      <c r="K37" s="222"/>
      <c r="L37" s="222"/>
      <c r="M37" s="222"/>
      <c r="N37" s="221"/>
      <c r="O37" s="221"/>
      <c r="P37" s="221"/>
      <c r="Q37" s="221"/>
      <c r="R37" s="222"/>
      <c r="S37" s="222"/>
      <c r="T37" s="222"/>
      <c r="U37" s="222"/>
      <c r="V37" s="222"/>
      <c r="W37" s="222"/>
      <c r="X37" s="222"/>
      <c r="Y37" s="222"/>
      <c r="Z37" s="212"/>
      <c r="AA37" s="212"/>
      <c r="AB37" s="212"/>
      <c r="AC37" s="212"/>
      <c r="AD37" s="212"/>
      <c r="AE37" s="212"/>
      <c r="AF37" s="212"/>
      <c r="AG37" s="212" t="s">
        <v>226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5">
      <c r="A38" s="219"/>
      <c r="B38" s="220"/>
      <c r="C38" s="250" t="s">
        <v>830</v>
      </c>
      <c r="D38" s="246"/>
      <c r="E38" s="247">
        <v>2.16</v>
      </c>
      <c r="F38" s="222"/>
      <c r="G38" s="222"/>
      <c r="H38" s="222"/>
      <c r="I38" s="222"/>
      <c r="J38" s="222"/>
      <c r="K38" s="222"/>
      <c r="L38" s="222"/>
      <c r="M38" s="222"/>
      <c r="N38" s="221"/>
      <c r="O38" s="221"/>
      <c r="P38" s="221"/>
      <c r="Q38" s="221"/>
      <c r="R38" s="222"/>
      <c r="S38" s="222"/>
      <c r="T38" s="222"/>
      <c r="U38" s="222"/>
      <c r="V38" s="222"/>
      <c r="W38" s="222"/>
      <c r="X38" s="222"/>
      <c r="Y38" s="222"/>
      <c r="Z38" s="212"/>
      <c r="AA38" s="212"/>
      <c r="AB38" s="212"/>
      <c r="AC38" s="212"/>
      <c r="AD38" s="212"/>
      <c r="AE38" s="212"/>
      <c r="AF38" s="212"/>
      <c r="AG38" s="212" t="s">
        <v>228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5">
      <c r="A39" s="219"/>
      <c r="B39" s="220"/>
      <c r="C39" s="250" t="s">
        <v>838</v>
      </c>
      <c r="D39" s="246"/>
      <c r="E39" s="247">
        <v>22.548100000000002</v>
      </c>
      <c r="F39" s="222"/>
      <c r="G39" s="222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228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5">
      <c r="A40" s="231">
        <v>8</v>
      </c>
      <c r="B40" s="232" t="s">
        <v>235</v>
      </c>
      <c r="C40" s="241" t="s">
        <v>236</v>
      </c>
      <c r="D40" s="233" t="s">
        <v>231</v>
      </c>
      <c r="E40" s="234">
        <v>57.116950000000003</v>
      </c>
      <c r="F40" s="235"/>
      <c r="G40" s="236">
        <f>ROUND(E40*F40,2)</f>
        <v>0</v>
      </c>
      <c r="H40" s="235"/>
      <c r="I40" s="236">
        <f>ROUND(E40*H40,2)</f>
        <v>0</v>
      </c>
      <c r="J40" s="235"/>
      <c r="K40" s="236">
        <f>ROUND(E40*J40,2)</f>
        <v>0</v>
      </c>
      <c r="L40" s="236">
        <v>21</v>
      </c>
      <c r="M40" s="236">
        <f>G40*(1+L40/100)</f>
        <v>0</v>
      </c>
      <c r="N40" s="234">
        <v>0</v>
      </c>
      <c r="O40" s="234">
        <f>ROUND(E40*N40,2)</f>
        <v>0</v>
      </c>
      <c r="P40" s="234">
        <v>0</v>
      </c>
      <c r="Q40" s="234">
        <f>ROUND(E40*P40,2)</f>
        <v>0</v>
      </c>
      <c r="R40" s="236" t="s">
        <v>232</v>
      </c>
      <c r="S40" s="236" t="s">
        <v>185</v>
      </c>
      <c r="T40" s="237" t="s">
        <v>185</v>
      </c>
      <c r="U40" s="222">
        <v>1.0999999999999999E-2</v>
      </c>
      <c r="V40" s="222">
        <f>ROUND(E40*U40,2)</f>
        <v>0.63</v>
      </c>
      <c r="W40" s="222"/>
      <c r="X40" s="222" t="s">
        <v>223</v>
      </c>
      <c r="Y40" s="222" t="s">
        <v>188</v>
      </c>
      <c r="Z40" s="212"/>
      <c r="AA40" s="212"/>
      <c r="AB40" s="212"/>
      <c r="AC40" s="212"/>
      <c r="AD40" s="212"/>
      <c r="AE40" s="212"/>
      <c r="AF40" s="212"/>
      <c r="AG40" s="212" t="s">
        <v>224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5">
      <c r="A41" s="219"/>
      <c r="B41" s="220"/>
      <c r="C41" s="249" t="s">
        <v>237</v>
      </c>
      <c r="D41" s="248"/>
      <c r="E41" s="248"/>
      <c r="F41" s="248"/>
      <c r="G41" s="248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226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5">
      <c r="A42" s="219"/>
      <c r="B42" s="220"/>
      <c r="C42" s="250" t="s">
        <v>839</v>
      </c>
      <c r="D42" s="246"/>
      <c r="E42" s="247">
        <v>68.391000000000005</v>
      </c>
      <c r="F42" s="222"/>
      <c r="G42" s="222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228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5">
      <c r="A43" s="219"/>
      <c r="B43" s="220"/>
      <c r="C43" s="250" t="s">
        <v>840</v>
      </c>
      <c r="D43" s="246"/>
      <c r="E43" s="247">
        <v>-11.274050000000001</v>
      </c>
      <c r="F43" s="222"/>
      <c r="G43" s="222"/>
      <c r="H43" s="222"/>
      <c r="I43" s="222"/>
      <c r="J43" s="222"/>
      <c r="K43" s="222"/>
      <c r="L43" s="222"/>
      <c r="M43" s="222"/>
      <c r="N43" s="221"/>
      <c r="O43" s="221"/>
      <c r="P43" s="221"/>
      <c r="Q43" s="221"/>
      <c r="R43" s="222"/>
      <c r="S43" s="222"/>
      <c r="T43" s="222"/>
      <c r="U43" s="222"/>
      <c r="V43" s="222"/>
      <c r="W43" s="222"/>
      <c r="X43" s="222"/>
      <c r="Y43" s="222"/>
      <c r="Z43" s="212"/>
      <c r="AA43" s="212"/>
      <c r="AB43" s="212"/>
      <c r="AC43" s="212"/>
      <c r="AD43" s="212"/>
      <c r="AE43" s="212"/>
      <c r="AF43" s="212"/>
      <c r="AG43" s="212" t="s">
        <v>228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0.399999999999999" outlineLevel="1" x14ac:dyDescent="0.25">
      <c r="A44" s="231">
        <v>9</v>
      </c>
      <c r="B44" s="232" t="s">
        <v>307</v>
      </c>
      <c r="C44" s="241" t="s">
        <v>308</v>
      </c>
      <c r="D44" s="233" t="s">
        <v>231</v>
      </c>
      <c r="E44" s="234">
        <v>13.434049999999999</v>
      </c>
      <c r="F44" s="235"/>
      <c r="G44" s="236">
        <f>ROUND(E44*F44,2)</f>
        <v>0</v>
      </c>
      <c r="H44" s="235"/>
      <c r="I44" s="236">
        <f>ROUND(E44*H44,2)</f>
        <v>0</v>
      </c>
      <c r="J44" s="235"/>
      <c r="K44" s="236">
        <f>ROUND(E44*J44,2)</f>
        <v>0</v>
      </c>
      <c r="L44" s="236">
        <v>21</v>
      </c>
      <c r="M44" s="236">
        <f>G44*(1+L44/100)</f>
        <v>0</v>
      </c>
      <c r="N44" s="234">
        <v>0</v>
      </c>
      <c r="O44" s="234">
        <f>ROUND(E44*N44,2)</f>
        <v>0</v>
      </c>
      <c r="P44" s="234">
        <v>0</v>
      </c>
      <c r="Q44" s="234">
        <f>ROUND(E44*P44,2)</f>
        <v>0</v>
      </c>
      <c r="R44" s="236" t="s">
        <v>232</v>
      </c>
      <c r="S44" s="236" t="s">
        <v>185</v>
      </c>
      <c r="T44" s="237" t="s">
        <v>185</v>
      </c>
      <c r="U44" s="222">
        <v>0.65200000000000002</v>
      </c>
      <c r="V44" s="222">
        <f>ROUND(E44*U44,2)</f>
        <v>8.76</v>
      </c>
      <c r="W44" s="222"/>
      <c r="X44" s="222" t="s">
        <v>223</v>
      </c>
      <c r="Y44" s="222" t="s">
        <v>188</v>
      </c>
      <c r="Z44" s="212"/>
      <c r="AA44" s="212"/>
      <c r="AB44" s="212"/>
      <c r="AC44" s="212"/>
      <c r="AD44" s="212"/>
      <c r="AE44" s="212"/>
      <c r="AF44" s="212"/>
      <c r="AG44" s="212" t="s">
        <v>224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5">
      <c r="A45" s="219"/>
      <c r="B45" s="220"/>
      <c r="C45" s="250" t="s">
        <v>830</v>
      </c>
      <c r="D45" s="246"/>
      <c r="E45" s="247">
        <v>2.16</v>
      </c>
      <c r="F45" s="222"/>
      <c r="G45" s="222"/>
      <c r="H45" s="222"/>
      <c r="I45" s="222"/>
      <c r="J45" s="222"/>
      <c r="K45" s="222"/>
      <c r="L45" s="222"/>
      <c r="M45" s="222"/>
      <c r="N45" s="221"/>
      <c r="O45" s="221"/>
      <c r="P45" s="221"/>
      <c r="Q45" s="221"/>
      <c r="R45" s="222"/>
      <c r="S45" s="222"/>
      <c r="T45" s="222"/>
      <c r="U45" s="222"/>
      <c r="V45" s="222"/>
      <c r="W45" s="222"/>
      <c r="X45" s="222"/>
      <c r="Y45" s="222"/>
      <c r="Z45" s="212"/>
      <c r="AA45" s="212"/>
      <c r="AB45" s="212"/>
      <c r="AC45" s="212"/>
      <c r="AD45" s="212"/>
      <c r="AE45" s="212"/>
      <c r="AF45" s="212"/>
      <c r="AG45" s="212" t="s">
        <v>228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5">
      <c r="A46" s="219"/>
      <c r="B46" s="220"/>
      <c r="C46" s="250" t="s">
        <v>841</v>
      </c>
      <c r="D46" s="246"/>
      <c r="E46" s="247">
        <v>11.274050000000001</v>
      </c>
      <c r="F46" s="222"/>
      <c r="G46" s="222"/>
      <c r="H46" s="222"/>
      <c r="I46" s="222"/>
      <c r="J46" s="222"/>
      <c r="K46" s="222"/>
      <c r="L46" s="222"/>
      <c r="M46" s="222"/>
      <c r="N46" s="221"/>
      <c r="O46" s="221"/>
      <c r="P46" s="221"/>
      <c r="Q46" s="221"/>
      <c r="R46" s="222"/>
      <c r="S46" s="222"/>
      <c r="T46" s="222"/>
      <c r="U46" s="222"/>
      <c r="V46" s="222"/>
      <c r="W46" s="222"/>
      <c r="X46" s="222"/>
      <c r="Y46" s="222"/>
      <c r="Z46" s="212"/>
      <c r="AA46" s="212"/>
      <c r="AB46" s="212"/>
      <c r="AC46" s="212"/>
      <c r="AD46" s="212"/>
      <c r="AE46" s="212"/>
      <c r="AF46" s="212"/>
      <c r="AG46" s="212" t="s">
        <v>228</v>
      </c>
      <c r="AH46" s="212">
        <v>0</v>
      </c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5">
      <c r="A47" s="231">
        <v>10</v>
      </c>
      <c r="B47" s="232" t="s">
        <v>310</v>
      </c>
      <c r="C47" s="241" t="s">
        <v>311</v>
      </c>
      <c r="D47" s="233" t="s">
        <v>231</v>
      </c>
      <c r="E47" s="234">
        <v>57.116950000000003</v>
      </c>
      <c r="F47" s="235"/>
      <c r="G47" s="236">
        <f>ROUND(E47*F47,2)</f>
        <v>0</v>
      </c>
      <c r="H47" s="235"/>
      <c r="I47" s="236">
        <f>ROUND(E47*H47,2)</f>
        <v>0</v>
      </c>
      <c r="J47" s="235"/>
      <c r="K47" s="236">
        <f>ROUND(E47*J47,2)</f>
        <v>0</v>
      </c>
      <c r="L47" s="236">
        <v>21</v>
      </c>
      <c r="M47" s="236">
        <f>G47*(1+L47/100)</f>
        <v>0</v>
      </c>
      <c r="N47" s="234">
        <v>0</v>
      </c>
      <c r="O47" s="234">
        <f>ROUND(E47*N47,2)</f>
        <v>0</v>
      </c>
      <c r="P47" s="234">
        <v>0</v>
      </c>
      <c r="Q47" s="234">
        <f>ROUND(E47*P47,2)</f>
        <v>0</v>
      </c>
      <c r="R47" s="236" t="s">
        <v>232</v>
      </c>
      <c r="S47" s="236" t="s">
        <v>185</v>
      </c>
      <c r="T47" s="237" t="s">
        <v>185</v>
      </c>
      <c r="U47" s="222">
        <v>0</v>
      </c>
      <c r="V47" s="222">
        <f>ROUND(E47*U47,2)</f>
        <v>0</v>
      </c>
      <c r="W47" s="222"/>
      <c r="X47" s="222" t="s">
        <v>223</v>
      </c>
      <c r="Y47" s="222" t="s">
        <v>188</v>
      </c>
      <c r="Z47" s="212"/>
      <c r="AA47" s="212"/>
      <c r="AB47" s="212"/>
      <c r="AC47" s="212"/>
      <c r="AD47" s="212"/>
      <c r="AE47" s="212"/>
      <c r="AF47" s="212"/>
      <c r="AG47" s="212" t="s">
        <v>224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5">
      <c r="A48" s="219"/>
      <c r="B48" s="220"/>
      <c r="C48" s="242" t="s">
        <v>312</v>
      </c>
      <c r="D48" s="239"/>
      <c r="E48" s="239"/>
      <c r="F48" s="239"/>
      <c r="G48" s="239"/>
      <c r="H48" s="222"/>
      <c r="I48" s="222"/>
      <c r="J48" s="222"/>
      <c r="K48" s="222"/>
      <c r="L48" s="222"/>
      <c r="M48" s="222"/>
      <c r="N48" s="221"/>
      <c r="O48" s="221"/>
      <c r="P48" s="221"/>
      <c r="Q48" s="221"/>
      <c r="R48" s="222"/>
      <c r="S48" s="222"/>
      <c r="T48" s="222"/>
      <c r="U48" s="222"/>
      <c r="V48" s="222"/>
      <c r="W48" s="222"/>
      <c r="X48" s="222"/>
      <c r="Y48" s="222"/>
      <c r="Z48" s="212"/>
      <c r="AA48" s="212"/>
      <c r="AB48" s="212"/>
      <c r="AC48" s="212"/>
      <c r="AD48" s="212"/>
      <c r="AE48" s="212"/>
      <c r="AF48" s="212"/>
      <c r="AG48" s="212" t="s">
        <v>191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5">
      <c r="A49" s="219"/>
      <c r="B49" s="220"/>
      <c r="C49" s="250" t="s">
        <v>842</v>
      </c>
      <c r="D49" s="246"/>
      <c r="E49" s="247">
        <v>57.116950000000003</v>
      </c>
      <c r="F49" s="222"/>
      <c r="G49" s="222"/>
      <c r="H49" s="222"/>
      <c r="I49" s="222"/>
      <c r="J49" s="222"/>
      <c r="K49" s="222"/>
      <c r="L49" s="222"/>
      <c r="M49" s="222"/>
      <c r="N49" s="221"/>
      <c r="O49" s="221"/>
      <c r="P49" s="221"/>
      <c r="Q49" s="221"/>
      <c r="R49" s="222"/>
      <c r="S49" s="222"/>
      <c r="T49" s="222"/>
      <c r="U49" s="222"/>
      <c r="V49" s="222"/>
      <c r="W49" s="222"/>
      <c r="X49" s="222"/>
      <c r="Y49" s="222"/>
      <c r="Z49" s="212"/>
      <c r="AA49" s="212"/>
      <c r="AB49" s="212"/>
      <c r="AC49" s="212"/>
      <c r="AD49" s="212"/>
      <c r="AE49" s="212"/>
      <c r="AF49" s="212"/>
      <c r="AG49" s="212" t="s">
        <v>228</v>
      </c>
      <c r="AH49" s="212">
        <v>5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x14ac:dyDescent="0.25">
      <c r="A50" s="224" t="s">
        <v>180</v>
      </c>
      <c r="B50" s="225" t="s">
        <v>114</v>
      </c>
      <c r="C50" s="240" t="s">
        <v>115</v>
      </c>
      <c r="D50" s="226"/>
      <c r="E50" s="227"/>
      <c r="F50" s="228"/>
      <c r="G50" s="228">
        <f>SUMIF(AG51:AG73,"&lt;&gt;NOR",G51:G73)</f>
        <v>0</v>
      </c>
      <c r="H50" s="228"/>
      <c r="I50" s="228">
        <f>SUM(I51:I73)</f>
        <v>0</v>
      </c>
      <c r="J50" s="228"/>
      <c r="K50" s="228">
        <f>SUM(K51:K73)</f>
        <v>0</v>
      </c>
      <c r="L50" s="228"/>
      <c r="M50" s="228">
        <f>SUM(M51:M73)</f>
        <v>0</v>
      </c>
      <c r="N50" s="227"/>
      <c r="O50" s="227">
        <f>SUM(O51:O73)</f>
        <v>87.02000000000001</v>
      </c>
      <c r="P50" s="227"/>
      <c r="Q50" s="227">
        <f>SUM(Q51:Q73)</f>
        <v>0</v>
      </c>
      <c r="R50" s="228"/>
      <c r="S50" s="228"/>
      <c r="T50" s="229"/>
      <c r="U50" s="223"/>
      <c r="V50" s="223">
        <f>SUM(V51:V73)</f>
        <v>38.11</v>
      </c>
      <c r="W50" s="223"/>
      <c r="X50" s="223"/>
      <c r="Y50" s="223"/>
      <c r="AG50" t="s">
        <v>181</v>
      </c>
    </row>
    <row r="51" spans="1:60" ht="30.6" outlineLevel="1" x14ac:dyDescent="0.25">
      <c r="A51" s="231">
        <v>11</v>
      </c>
      <c r="B51" s="232" t="s">
        <v>843</v>
      </c>
      <c r="C51" s="241" t="s">
        <v>844</v>
      </c>
      <c r="D51" s="233" t="s">
        <v>231</v>
      </c>
      <c r="E51" s="234">
        <v>11.274050000000001</v>
      </c>
      <c r="F51" s="235"/>
      <c r="G51" s="236">
        <f>ROUND(E51*F51,2)</f>
        <v>0</v>
      </c>
      <c r="H51" s="235"/>
      <c r="I51" s="236">
        <f>ROUND(E51*H51,2)</f>
        <v>0</v>
      </c>
      <c r="J51" s="235"/>
      <c r="K51" s="236">
        <f>ROUND(E51*J51,2)</f>
        <v>0</v>
      </c>
      <c r="L51" s="236">
        <v>21</v>
      </c>
      <c r="M51" s="236">
        <f>G51*(1+L51/100)</f>
        <v>0</v>
      </c>
      <c r="N51" s="234">
        <v>0</v>
      </c>
      <c r="O51" s="234">
        <f>ROUND(E51*N51,2)</f>
        <v>0</v>
      </c>
      <c r="P51" s="234">
        <v>0</v>
      </c>
      <c r="Q51" s="234">
        <f>ROUND(E51*P51,2)</f>
        <v>0</v>
      </c>
      <c r="R51" s="236" t="s">
        <v>232</v>
      </c>
      <c r="S51" s="236" t="s">
        <v>185</v>
      </c>
      <c r="T51" s="237" t="s">
        <v>185</v>
      </c>
      <c r="U51" s="222">
        <v>4.2999999999999997E-2</v>
      </c>
      <c r="V51" s="222">
        <f>ROUND(E51*U51,2)</f>
        <v>0.48</v>
      </c>
      <c r="W51" s="222"/>
      <c r="X51" s="222" t="s">
        <v>223</v>
      </c>
      <c r="Y51" s="222" t="s">
        <v>188</v>
      </c>
      <c r="Z51" s="212"/>
      <c r="AA51" s="212"/>
      <c r="AB51" s="212"/>
      <c r="AC51" s="212"/>
      <c r="AD51" s="212"/>
      <c r="AE51" s="212"/>
      <c r="AF51" s="212"/>
      <c r="AG51" s="212" t="s">
        <v>253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5">
      <c r="A52" s="219"/>
      <c r="B52" s="220"/>
      <c r="C52" s="249" t="s">
        <v>316</v>
      </c>
      <c r="D52" s="248"/>
      <c r="E52" s="248"/>
      <c r="F52" s="248"/>
      <c r="G52" s="248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226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5">
      <c r="A53" s="219"/>
      <c r="B53" s="220"/>
      <c r="C53" s="250" t="s">
        <v>841</v>
      </c>
      <c r="D53" s="246"/>
      <c r="E53" s="247">
        <v>11.274050000000001</v>
      </c>
      <c r="F53" s="222"/>
      <c r="G53" s="222"/>
      <c r="H53" s="222"/>
      <c r="I53" s="222"/>
      <c r="J53" s="222"/>
      <c r="K53" s="222"/>
      <c r="L53" s="222"/>
      <c r="M53" s="222"/>
      <c r="N53" s="221"/>
      <c r="O53" s="221"/>
      <c r="P53" s="221"/>
      <c r="Q53" s="221"/>
      <c r="R53" s="222"/>
      <c r="S53" s="222"/>
      <c r="T53" s="222"/>
      <c r="U53" s="222"/>
      <c r="V53" s="222"/>
      <c r="W53" s="222"/>
      <c r="X53" s="222"/>
      <c r="Y53" s="222"/>
      <c r="Z53" s="212"/>
      <c r="AA53" s="212"/>
      <c r="AB53" s="212"/>
      <c r="AC53" s="212"/>
      <c r="AD53" s="212"/>
      <c r="AE53" s="212"/>
      <c r="AF53" s="212"/>
      <c r="AG53" s="212" t="s">
        <v>228</v>
      </c>
      <c r="AH53" s="212">
        <v>0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5">
      <c r="A54" s="219"/>
      <c r="B54" s="220"/>
      <c r="C54" s="262" t="s">
        <v>259</v>
      </c>
      <c r="D54" s="252"/>
      <c r="E54" s="253"/>
      <c r="F54" s="222"/>
      <c r="G54" s="222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228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5">
      <c r="A55" s="219"/>
      <c r="B55" s="220"/>
      <c r="C55" s="263" t="s">
        <v>845</v>
      </c>
      <c r="D55" s="252"/>
      <c r="E55" s="253">
        <v>13.536</v>
      </c>
      <c r="F55" s="222"/>
      <c r="G55" s="222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228</v>
      </c>
      <c r="AH55" s="212">
        <v>2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5">
      <c r="A56" s="219"/>
      <c r="B56" s="220"/>
      <c r="C56" s="263" t="s">
        <v>846</v>
      </c>
      <c r="D56" s="252"/>
      <c r="E56" s="253">
        <v>-2.2619500000000001</v>
      </c>
      <c r="F56" s="222"/>
      <c r="G56" s="222"/>
      <c r="H56" s="222"/>
      <c r="I56" s="222"/>
      <c r="J56" s="222"/>
      <c r="K56" s="222"/>
      <c r="L56" s="222"/>
      <c r="M56" s="222"/>
      <c r="N56" s="221"/>
      <c r="O56" s="221"/>
      <c r="P56" s="221"/>
      <c r="Q56" s="221"/>
      <c r="R56" s="222"/>
      <c r="S56" s="222"/>
      <c r="T56" s="222"/>
      <c r="U56" s="222"/>
      <c r="V56" s="222"/>
      <c r="W56" s="222"/>
      <c r="X56" s="222"/>
      <c r="Y56" s="222"/>
      <c r="Z56" s="212"/>
      <c r="AA56" s="212"/>
      <c r="AB56" s="212"/>
      <c r="AC56" s="212"/>
      <c r="AD56" s="212"/>
      <c r="AE56" s="212"/>
      <c r="AF56" s="212"/>
      <c r="AG56" s="212" t="s">
        <v>228</v>
      </c>
      <c r="AH56" s="212">
        <v>2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5">
      <c r="A57" s="219"/>
      <c r="B57" s="220"/>
      <c r="C57" s="262" t="s">
        <v>262</v>
      </c>
      <c r="D57" s="252"/>
      <c r="E57" s="253"/>
      <c r="F57" s="222"/>
      <c r="G57" s="222"/>
      <c r="H57" s="222"/>
      <c r="I57" s="222"/>
      <c r="J57" s="222"/>
      <c r="K57" s="222"/>
      <c r="L57" s="222"/>
      <c r="M57" s="222"/>
      <c r="N57" s="221"/>
      <c r="O57" s="221"/>
      <c r="P57" s="221"/>
      <c r="Q57" s="221"/>
      <c r="R57" s="222"/>
      <c r="S57" s="222"/>
      <c r="T57" s="222"/>
      <c r="U57" s="222"/>
      <c r="V57" s="222"/>
      <c r="W57" s="222"/>
      <c r="X57" s="222"/>
      <c r="Y57" s="222"/>
      <c r="Z57" s="212"/>
      <c r="AA57" s="212"/>
      <c r="AB57" s="212"/>
      <c r="AC57" s="212"/>
      <c r="AD57" s="212"/>
      <c r="AE57" s="212"/>
      <c r="AF57" s="212"/>
      <c r="AG57" s="212" t="s">
        <v>228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5">
      <c r="A58" s="231">
        <v>12</v>
      </c>
      <c r="B58" s="232" t="s">
        <v>317</v>
      </c>
      <c r="C58" s="241" t="s">
        <v>318</v>
      </c>
      <c r="D58" s="233" t="s">
        <v>231</v>
      </c>
      <c r="E58" s="234">
        <v>40.596409999999999</v>
      </c>
      <c r="F58" s="235"/>
      <c r="G58" s="236">
        <f>ROUND(E58*F58,2)</f>
        <v>0</v>
      </c>
      <c r="H58" s="235"/>
      <c r="I58" s="236">
        <f>ROUND(E58*H58,2)</f>
        <v>0</v>
      </c>
      <c r="J58" s="235"/>
      <c r="K58" s="236">
        <f>ROUND(E58*J58,2)</f>
        <v>0</v>
      </c>
      <c r="L58" s="236">
        <v>21</v>
      </c>
      <c r="M58" s="236">
        <f>G58*(1+L58/100)</f>
        <v>0</v>
      </c>
      <c r="N58" s="234">
        <v>0</v>
      </c>
      <c r="O58" s="234">
        <f>ROUND(E58*N58,2)</f>
        <v>0</v>
      </c>
      <c r="P58" s="234">
        <v>0</v>
      </c>
      <c r="Q58" s="234">
        <f>ROUND(E58*P58,2)</f>
        <v>0</v>
      </c>
      <c r="R58" s="236" t="s">
        <v>232</v>
      </c>
      <c r="S58" s="236" t="s">
        <v>185</v>
      </c>
      <c r="T58" s="237" t="s">
        <v>185</v>
      </c>
      <c r="U58" s="222">
        <v>0.20200000000000001</v>
      </c>
      <c r="V58" s="222">
        <f>ROUND(E58*U58,2)</f>
        <v>8.1999999999999993</v>
      </c>
      <c r="W58" s="222"/>
      <c r="X58" s="222" t="s">
        <v>223</v>
      </c>
      <c r="Y58" s="222" t="s">
        <v>188</v>
      </c>
      <c r="Z58" s="212"/>
      <c r="AA58" s="212"/>
      <c r="AB58" s="212"/>
      <c r="AC58" s="212"/>
      <c r="AD58" s="212"/>
      <c r="AE58" s="212"/>
      <c r="AF58" s="212"/>
      <c r="AG58" s="212" t="s">
        <v>253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2" x14ac:dyDescent="0.25">
      <c r="A59" s="219"/>
      <c r="B59" s="220"/>
      <c r="C59" s="249" t="s">
        <v>319</v>
      </c>
      <c r="D59" s="248"/>
      <c r="E59" s="248"/>
      <c r="F59" s="248"/>
      <c r="G59" s="248"/>
      <c r="H59" s="222"/>
      <c r="I59" s="222"/>
      <c r="J59" s="222"/>
      <c r="K59" s="222"/>
      <c r="L59" s="222"/>
      <c r="M59" s="222"/>
      <c r="N59" s="221"/>
      <c r="O59" s="221"/>
      <c r="P59" s="221"/>
      <c r="Q59" s="221"/>
      <c r="R59" s="222"/>
      <c r="S59" s="222"/>
      <c r="T59" s="222"/>
      <c r="U59" s="222"/>
      <c r="V59" s="222"/>
      <c r="W59" s="222"/>
      <c r="X59" s="222"/>
      <c r="Y59" s="222"/>
      <c r="Z59" s="212"/>
      <c r="AA59" s="212"/>
      <c r="AB59" s="212"/>
      <c r="AC59" s="212"/>
      <c r="AD59" s="212"/>
      <c r="AE59" s="212"/>
      <c r="AF59" s="212"/>
      <c r="AG59" s="212" t="s">
        <v>226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5">
      <c r="A60" s="219"/>
      <c r="B60" s="220"/>
      <c r="C60" s="264" t="s">
        <v>320</v>
      </c>
      <c r="D60" s="254"/>
      <c r="E60" s="254"/>
      <c r="F60" s="254"/>
      <c r="G60" s="254"/>
      <c r="H60" s="222"/>
      <c r="I60" s="222"/>
      <c r="J60" s="222"/>
      <c r="K60" s="222"/>
      <c r="L60" s="222"/>
      <c r="M60" s="222"/>
      <c r="N60" s="221"/>
      <c r="O60" s="221"/>
      <c r="P60" s="221"/>
      <c r="Q60" s="221"/>
      <c r="R60" s="222"/>
      <c r="S60" s="222"/>
      <c r="T60" s="222"/>
      <c r="U60" s="222"/>
      <c r="V60" s="222"/>
      <c r="W60" s="222"/>
      <c r="X60" s="222"/>
      <c r="Y60" s="222"/>
      <c r="Z60" s="212"/>
      <c r="AA60" s="212"/>
      <c r="AB60" s="212"/>
      <c r="AC60" s="212"/>
      <c r="AD60" s="212"/>
      <c r="AE60" s="212"/>
      <c r="AF60" s="212"/>
      <c r="AG60" s="212" t="s">
        <v>191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5">
      <c r="A61" s="219"/>
      <c r="B61" s="220"/>
      <c r="C61" s="250" t="s">
        <v>536</v>
      </c>
      <c r="D61" s="246"/>
      <c r="E61" s="247"/>
      <c r="F61" s="222"/>
      <c r="G61" s="222"/>
      <c r="H61" s="222"/>
      <c r="I61" s="222"/>
      <c r="J61" s="222"/>
      <c r="K61" s="222"/>
      <c r="L61" s="222"/>
      <c r="M61" s="222"/>
      <c r="N61" s="221"/>
      <c r="O61" s="221"/>
      <c r="P61" s="221"/>
      <c r="Q61" s="221"/>
      <c r="R61" s="222"/>
      <c r="S61" s="222"/>
      <c r="T61" s="222"/>
      <c r="U61" s="222"/>
      <c r="V61" s="222"/>
      <c r="W61" s="222"/>
      <c r="X61" s="222"/>
      <c r="Y61" s="222"/>
      <c r="Z61" s="212"/>
      <c r="AA61" s="212"/>
      <c r="AB61" s="212"/>
      <c r="AC61" s="212"/>
      <c r="AD61" s="212"/>
      <c r="AE61" s="212"/>
      <c r="AF61" s="212"/>
      <c r="AG61" s="212" t="s">
        <v>228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5">
      <c r="A62" s="219"/>
      <c r="B62" s="220"/>
      <c r="C62" s="250" t="s">
        <v>847</v>
      </c>
      <c r="D62" s="246"/>
      <c r="E62" s="247">
        <v>29.32236</v>
      </c>
      <c r="F62" s="222"/>
      <c r="G62" s="222"/>
      <c r="H62" s="222"/>
      <c r="I62" s="222"/>
      <c r="J62" s="222"/>
      <c r="K62" s="222"/>
      <c r="L62" s="222"/>
      <c r="M62" s="222"/>
      <c r="N62" s="221"/>
      <c r="O62" s="221"/>
      <c r="P62" s="221"/>
      <c r="Q62" s="221"/>
      <c r="R62" s="222"/>
      <c r="S62" s="222"/>
      <c r="T62" s="222"/>
      <c r="U62" s="222"/>
      <c r="V62" s="222"/>
      <c r="W62" s="222"/>
      <c r="X62" s="222"/>
      <c r="Y62" s="222"/>
      <c r="Z62" s="212"/>
      <c r="AA62" s="212"/>
      <c r="AB62" s="212"/>
      <c r="AC62" s="212"/>
      <c r="AD62" s="212"/>
      <c r="AE62" s="212"/>
      <c r="AF62" s="212"/>
      <c r="AG62" s="212" t="s">
        <v>228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3" x14ac:dyDescent="0.25">
      <c r="A63" s="219"/>
      <c r="B63" s="220"/>
      <c r="C63" s="250" t="s">
        <v>848</v>
      </c>
      <c r="D63" s="246"/>
      <c r="E63" s="247"/>
      <c r="F63" s="222"/>
      <c r="G63" s="222"/>
      <c r="H63" s="222"/>
      <c r="I63" s="222"/>
      <c r="J63" s="222"/>
      <c r="K63" s="222"/>
      <c r="L63" s="222"/>
      <c r="M63" s="222"/>
      <c r="N63" s="221"/>
      <c r="O63" s="221"/>
      <c r="P63" s="221"/>
      <c r="Q63" s="221"/>
      <c r="R63" s="222"/>
      <c r="S63" s="222"/>
      <c r="T63" s="222"/>
      <c r="U63" s="222"/>
      <c r="V63" s="222"/>
      <c r="W63" s="222"/>
      <c r="X63" s="222"/>
      <c r="Y63" s="222"/>
      <c r="Z63" s="212"/>
      <c r="AA63" s="212"/>
      <c r="AB63" s="212"/>
      <c r="AC63" s="212"/>
      <c r="AD63" s="212"/>
      <c r="AE63" s="212"/>
      <c r="AF63" s="212"/>
      <c r="AG63" s="212" t="s">
        <v>228</v>
      </c>
      <c r="AH63" s="212">
        <v>0</v>
      </c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3" x14ac:dyDescent="0.25">
      <c r="A64" s="219"/>
      <c r="B64" s="220"/>
      <c r="C64" s="250" t="s">
        <v>849</v>
      </c>
      <c r="D64" s="246"/>
      <c r="E64" s="247">
        <v>13.536</v>
      </c>
      <c r="F64" s="222"/>
      <c r="G64" s="222"/>
      <c r="H64" s="222"/>
      <c r="I64" s="222"/>
      <c r="J64" s="222"/>
      <c r="K64" s="222"/>
      <c r="L64" s="222"/>
      <c r="M64" s="222"/>
      <c r="N64" s="221"/>
      <c r="O64" s="221"/>
      <c r="P64" s="221"/>
      <c r="Q64" s="221"/>
      <c r="R64" s="222"/>
      <c r="S64" s="222"/>
      <c r="T64" s="222"/>
      <c r="U64" s="222"/>
      <c r="V64" s="222"/>
      <c r="W64" s="222"/>
      <c r="X64" s="222"/>
      <c r="Y64" s="222"/>
      <c r="Z64" s="212"/>
      <c r="AA64" s="212"/>
      <c r="AB64" s="212"/>
      <c r="AC64" s="212"/>
      <c r="AD64" s="212"/>
      <c r="AE64" s="212"/>
      <c r="AF64" s="212"/>
      <c r="AG64" s="212" t="s">
        <v>228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5">
      <c r="A65" s="219"/>
      <c r="B65" s="220"/>
      <c r="C65" s="250" t="s">
        <v>850</v>
      </c>
      <c r="D65" s="246"/>
      <c r="E65" s="247">
        <v>-2.2619500000000001</v>
      </c>
      <c r="F65" s="222"/>
      <c r="G65" s="222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228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5">
      <c r="A66" s="231">
        <v>13</v>
      </c>
      <c r="B66" s="232" t="s">
        <v>327</v>
      </c>
      <c r="C66" s="241" t="s">
        <v>328</v>
      </c>
      <c r="D66" s="233" t="s">
        <v>231</v>
      </c>
      <c r="E66" s="234">
        <v>18.54156</v>
      </c>
      <c r="F66" s="235"/>
      <c r="G66" s="236">
        <f>ROUND(E66*F66,2)</f>
        <v>0</v>
      </c>
      <c r="H66" s="235"/>
      <c r="I66" s="236">
        <f>ROUND(E66*H66,2)</f>
        <v>0</v>
      </c>
      <c r="J66" s="235"/>
      <c r="K66" s="236">
        <f>ROUND(E66*J66,2)</f>
        <v>0</v>
      </c>
      <c r="L66" s="236">
        <v>21</v>
      </c>
      <c r="M66" s="236">
        <f>G66*(1+L66/100)</f>
        <v>0</v>
      </c>
      <c r="N66" s="234">
        <v>0</v>
      </c>
      <c r="O66" s="234">
        <f>ROUND(E66*N66,2)</f>
        <v>0</v>
      </c>
      <c r="P66" s="234">
        <v>0</v>
      </c>
      <c r="Q66" s="234">
        <f>ROUND(E66*P66,2)</f>
        <v>0</v>
      </c>
      <c r="R66" s="236" t="s">
        <v>232</v>
      </c>
      <c r="S66" s="236" t="s">
        <v>185</v>
      </c>
      <c r="T66" s="237" t="s">
        <v>185</v>
      </c>
      <c r="U66" s="222">
        <v>1.587</v>
      </c>
      <c r="V66" s="222">
        <f>ROUND(E66*U66,2)</f>
        <v>29.43</v>
      </c>
      <c r="W66" s="222"/>
      <c r="X66" s="222" t="s">
        <v>223</v>
      </c>
      <c r="Y66" s="222" t="s">
        <v>188</v>
      </c>
      <c r="Z66" s="212"/>
      <c r="AA66" s="212"/>
      <c r="AB66" s="212"/>
      <c r="AC66" s="212"/>
      <c r="AD66" s="212"/>
      <c r="AE66" s="212"/>
      <c r="AF66" s="212"/>
      <c r="AG66" s="212" t="s">
        <v>253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1" outlineLevel="2" x14ac:dyDescent="0.25">
      <c r="A67" s="219"/>
      <c r="B67" s="220"/>
      <c r="C67" s="249" t="s">
        <v>329</v>
      </c>
      <c r="D67" s="248"/>
      <c r="E67" s="248"/>
      <c r="F67" s="248"/>
      <c r="G67" s="248"/>
      <c r="H67" s="222"/>
      <c r="I67" s="222"/>
      <c r="J67" s="222"/>
      <c r="K67" s="222"/>
      <c r="L67" s="222"/>
      <c r="M67" s="222"/>
      <c r="N67" s="221"/>
      <c r="O67" s="221"/>
      <c r="P67" s="221"/>
      <c r="Q67" s="221"/>
      <c r="R67" s="222"/>
      <c r="S67" s="222"/>
      <c r="T67" s="222"/>
      <c r="U67" s="222"/>
      <c r="V67" s="222"/>
      <c r="W67" s="222"/>
      <c r="X67" s="222"/>
      <c r="Y67" s="222"/>
      <c r="Z67" s="212"/>
      <c r="AA67" s="212"/>
      <c r="AB67" s="212"/>
      <c r="AC67" s="212"/>
      <c r="AD67" s="212"/>
      <c r="AE67" s="212"/>
      <c r="AF67" s="212"/>
      <c r="AG67" s="212" t="s">
        <v>226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38" t="str">
        <f>C67</f>
        <v>sypaninou z vhodných hornin tř. 1 - 4 nebo materiálem připraveným podél výkopu ve vzdálenosti do 3 m od jeho kraje, pro jakoukoliv hloubku výkopu a jakoukoliv míru zhutnění,</v>
      </c>
      <c r="BB67" s="212"/>
      <c r="BC67" s="212"/>
      <c r="BD67" s="212"/>
      <c r="BE67" s="212"/>
      <c r="BF67" s="212"/>
      <c r="BG67" s="212"/>
      <c r="BH67" s="212"/>
    </row>
    <row r="68" spans="1:60" outlineLevel="2" x14ac:dyDescent="0.25">
      <c r="A68" s="219"/>
      <c r="B68" s="220"/>
      <c r="C68" s="250" t="s">
        <v>851</v>
      </c>
      <c r="D68" s="246"/>
      <c r="E68" s="247">
        <v>18.54156</v>
      </c>
      <c r="F68" s="222"/>
      <c r="G68" s="222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228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5">
      <c r="A69" s="231">
        <v>14</v>
      </c>
      <c r="B69" s="232" t="s">
        <v>331</v>
      </c>
      <c r="C69" s="241" t="s">
        <v>332</v>
      </c>
      <c r="D69" s="233" t="s">
        <v>333</v>
      </c>
      <c r="E69" s="234">
        <v>53.308050000000001</v>
      </c>
      <c r="F69" s="235"/>
      <c r="G69" s="236">
        <f>ROUND(E69*F69,2)</f>
        <v>0</v>
      </c>
      <c r="H69" s="235"/>
      <c r="I69" s="236">
        <f>ROUND(E69*H69,2)</f>
        <v>0</v>
      </c>
      <c r="J69" s="235"/>
      <c r="K69" s="236">
        <f>ROUND(E69*J69,2)</f>
        <v>0</v>
      </c>
      <c r="L69" s="236">
        <v>21</v>
      </c>
      <c r="M69" s="236">
        <f>G69*(1+L69/100)</f>
        <v>0</v>
      </c>
      <c r="N69" s="234">
        <v>1</v>
      </c>
      <c r="O69" s="234">
        <f>ROUND(E69*N69,2)</f>
        <v>53.31</v>
      </c>
      <c r="P69" s="234">
        <v>0</v>
      </c>
      <c r="Q69" s="234">
        <f>ROUND(E69*P69,2)</f>
        <v>0</v>
      </c>
      <c r="R69" s="236" t="s">
        <v>334</v>
      </c>
      <c r="S69" s="236" t="s">
        <v>185</v>
      </c>
      <c r="T69" s="237" t="s">
        <v>185</v>
      </c>
      <c r="U69" s="222">
        <v>0</v>
      </c>
      <c r="V69" s="222">
        <f>ROUND(E69*U69,2)</f>
        <v>0</v>
      </c>
      <c r="W69" s="222"/>
      <c r="X69" s="222" t="s">
        <v>335</v>
      </c>
      <c r="Y69" s="222" t="s">
        <v>188</v>
      </c>
      <c r="Z69" s="212"/>
      <c r="AA69" s="212"/>
      <c r="AB69" s="212"/>
      <c r="AC69" s="212"/>
      <c r="AD69" s="212"/>
      <c r="AE69" s="212"/>
      <c r="AF69" s="212"/>
      <c r="AG69" s="212" t="s">
        <v>336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5">
      <c r="A70" s="219"/>
      <c r="B70" s="220"/>
      <c r="C70" s="250" t="s">
        <v>536</v>
      </c>
      <c r="D70" s="246"/>
      <c r="E70" s="247"/>
      <c r="F70" s="222"/>
      <c r="G70" s="222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228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5">
      <c r="A71" s="219"/>
      <c r="B71" s="220"/>
      <c r="C71" s="250" t="s">
        <v>852</v>
      </c>
      <c r="D71" s="246"/>
      <c r="E71" s="247">
        <v>53.308050000000001</v>
      </c>
      <c r="F71" s="222"/>
      <c r="G71" s="222"/>
      <c r="H71" s="222"/>
      <c r="I71" s="222"/>
      <c r="J71" s="222"/>
      <c r="K71" s="222"/>
      <c r="L71" s="222"/>
      <c r="M71" s="222"/>
      <c r="N71" s="221"/>
      <c r="O71" s="221"/>
      <c r="P71" s="221"/>
      <c r="Q71" s="221"/>
      <c r="R71" s="222"/>
      <c r="S71" s="222"/>
      <c r="T71" s="222"/>
      <c r="U71" s="222"/>
      <c r="V71" s="222"/>
      <c r="W71" s="222"/>
      <c r="X71" s="222"/>
      <c r="Y71" s="222"/>
      <c r="Z71" s="212"/>
      <c r="AA71" s="212"/>
      <c r="AB71" s="212"/>
      <c r="AC71" s="212"/>
      <c r="AD71" s="212"/>
      <c r="AE71" s="212"/>
      <c r="AF71" s="212"/>
      <c r="AG71" s="212" t="s">
        <v>228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5">
      <c r="A72" s="231">
        <v>15</v>
      </c>
      <c r="B72" s="232" t="s">
        <v>341</v>
      </c>
      <c r="C72" s="241" t="s">
        <v>342</v>
      </c>
      <c r="D72" s="233" t="s">
        <v>333</v>
      </c>
      <c r="E72" s="234">
        <v>33.708559999999999</v>
      </c>
      <c r="F72" s="235"/>
      <c r="G72" s="236">
        <f>ROUND(E72*F72,2)</f>
        <v>0</v>
      </c>
      <c r="H72" s="235"/>
      <c r="I72" s="236">
        <f>ROUND(E72*H72,2)</f>
        <v>0</v>
      </c>
      <c r="J72" s="235"/>
      <c r="K72" s="236">
        <f>ROUND(E72*J72,2)</f>
        <v>0</v>
      </c>
      <c r="L72" s="236">
        <v>21</v>
      </c>
      <c r="M72" s="236">
        <f>G72*(1+L72/100)</f>
        <v>0</v>
      </c>
      <c r="N72" s="234">
        <v>1</v>
      </c>
      <c r="O72" s="234">
        <f>ROUND(E72*N72,2)</f>
        <v>33.71</v>
      </c>
      <c r="P72" s="234">
        <v>0</v>
      </c>
      <c r="Q72" s="234">
        <f>ROUND(E72*P72,2)</f>
        <v>0</v>
      </c>
      <c r="R72" s="236" t="s">
        <v>334</v>
      </c>
      <c r="S72" s="236" t="s">
        <v>185</v>
      </c>
      <c r="T72" s="237" t="s">
        <v>185</v>
      </c>
      <c r="U72" s="222">
        <v>0</v>
      </c>
      <c r="V72" s="222">
        <f>ROUND(E72*U72,2)</f>
        <v>0</v>
      </c>
      <c r="W72" s="222"/>
      <c r="X72" s="222" t="s">
        <v>335</v>
      </c>
      <c r="Y72" s="222" t="s">
        <v>188</v>
      </c>
      <c r="Z72" s="212"/>
      <c r="AA72" s="212"/>
      <c r="AB72" s="212"/>
      <c r="AC72" s="212"/>
      <c r="AD72" s="212"/>
      <c r="AE72" s="212"/>
      <c r="AF72" s="212"/>
      <c r="AG72" s="212" t="s">
        <v>336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2" x14ac:dyDescent="0.25">
      <c r="A73" s="219"/>
      <c r="B73" s="220"/>
      <c r="C73" s="250" t="s">
        <v>853</v>
      </c>
      <c r="D73" s="246"/>
      <c r="E73" s="247">
        <v>33.708559999999999</v>
      </c>
      <c r="F73" s="222"/>
      <c r="G73" s="222"/>
      <c r="H73" s="222"/>
      <c r="I73" s="222"/>
      <c r="J73" s="222"/>
      <c r="K73" s="222"/>
      <c r="L73" s="222"/>
      <c r="M73" s="222"/>
      <c r="N73" s="221"/>
      <c r="O73" s="221"/>
      <c r="P73" s="221"/>
      <c r="Q73" s="221"/>
      <c r="R73" s="222"/>
      <c r="S73" s="222"/>
      <c r="T73" s="222"/>
      <c r="U73" s="222"/>
      <c r="V73" s="222"/>
      <c r="W73" s="222"/>
      <c r="X73" s="222"/>
      <c r="Y73" s="222"/>
      <c r="Z73" s="212"/>
      <c r="AA73" s="212"/>
      <c r="AB73" s="212"/>
      <c r="AC73" s="212"/>
      <c r="AD73" s="212"/>
      <c r="AE73" s="212"/>
      <c r="AF73" s="212"/>
      <c r="AG73" s="212" t="s">
        <v>228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x14ac:dyDescent="0.25">
      <c r="A74" s="224" t="s">
        <v>180</v>
      </c>
      <c r="B74" s="225" t="s">
        <v>116</v>
      </c>
      <c r="C74" s="240" t="s">
        <v>117</v>
      </c>
      <c r="D74" s="226"/>
      <c r="E74" s="227"/>
      <c r="F74" s="228"/>
      <c r="G74" s="228">
        <f>SUMIF(AG75:AG84,"&lt;&gt;NOR",G75:G84)</f>
        <v>0</v>
      </c>
      <c r="H74" s="228"/>
      <c r="I74" s="228">
        <f>SUM(I75:I84)</f>
        <v>0</v>
      </c>
      <c r="J74" s="228"/>
      <c r="K74" s="228">
        <f>SUM(K75:K84)</f>
        <v>0</v>
      </c>
      <c r="L74" s="228"/>
      <c r="M74" s="228">
        <f>SUM(M75:M84)</f>
        <v>0</v>
      </c>
      <c r="N74" s="227"/>
      <c r="O74" s="227">
        <f>SUM(O75:O84)</f>
        <v>0</v>
      </c>
      <c r="P74" s="227"/>
      <c r="Q74" s="227">
        <f>SUM(Q75:Q84)</f>
        <v>0</v>
      </c>
      <c r="R74" s="228"/>
      <c r="S74" s="228"/>
      <c r="T74" s="229"/>
      <c r="U74" s="223"/>
      <c r="V74" s="223">
        <f>SUM(V75:V84)</f>
        <v>3.5300000000000002</v>
      </c>
      <c r="W74" s="223"/>
      <c r="X74" s="223"/>
      <c r="Y74" s="223"/>
      <c r="AG74" t="s">
        <v>181</v>
      </c>
    </row>
    <row r="75" spans="1:60" outlineLevel="1" x14ac:dyDescent="0.25">
      <c r="A75" s="231">
        <v>16</v>
      </c>
      <c r="B75" s="232" t="s">
        <v>344</v>
      </c>
      <c r="C75" s="241" t="s">
        <v>345</v>
      </c>
      <c r="D75" s="233" t="s">
        <v>221</v>
      </c>
      <c r="E75" s="234">
        <v>10.8</v>
      </c>
      <c r="F75" s="235"/>
      <c r="G75" s="236">
        <f>ROUND(E75*F75,2)</f>
        <v>0</v>
      </c>
      <c r="H75" s="235"/>
      <c r="I75" s="236">
        <f>ROUND(E75*H75,2)</f>
        <v>0</v>
      </c>
      <c r="J75" s="235"/>
      <c r="K75" s="236">
        <f>ROUND(E75*J75,2)</f>
        <v>0</v>
      </c>
      <c r="L75" s="236">
        <v>21</v>
      </c>
      <c r="M75" s="236">
        <f>G75*(1+L75/100)</f>
        <v>0</v>
      </c>
      <c r="N75" s="234">
        <v>0</v>
      </c>
      <c r="O75" s="234">
        <f>ROUND(E75*N75,2)</f>
        <v>0</v>
      </c>
      <c r="P75" s="234">
        <v>0</v>
      </c>
      <c r="Q75" s="234">
        <f>ROUND(E75*P75,2)</f>
        <v>0</v>
      </c>
      <c r="R75" s="236" t="s">
        <v>222</v>
      </c>
      <c r="S75" s="236" t="s">
        <v>185</v>
      </c>
      <c r="T75" s="237" t="s">
        <v>185</v>
      </c>
      <c r="U75" s="222">
        <v>0.06</v>
      </c>
      <c r="V75" s="222">
        <f>ROUND(E75*U75,2)</f>
        <v>0.65</v>
      </c>
      <c r="W75" s="222"/>
      <c r="X75" s="222" t="s">
        <v>223</v>
      </c>
      <c r="Y75" s="222" t="s">
        <v>188</v>
      </c>
      <c r="Z75" s="212"/>
      <c r="AA75" s="212"/>
      <c r="AB75" s="212"/>
      <c r="AC75" s="212"/>
      <c r="AD75" s="212"/>
      <c r="AE75" s="212"/>
      <c r="AF75" s="212"/>
      <c r="AG75" s="212" t="s">
        <v>253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5">
      <c r="A76" s="219"/>
      <c r="B76" s="220"/>
      <c r="C76" s="249" t="s">
        <v>346</v>
      </c>
      <c r="D76" s="248"/>
      <c r="E76" s="248"/>
      <c r="F76" s="248"/>
      <c r="G76" s="248"/>
      <c r="H76" s="222"/>
      <c r="I76" s="222"/>
      <c r="J76" s="222"/>
      <c r="K76" s="222"/>
      <c r="L76" s="222"/>
      <c r="M76" s="222"/>
      <c r="N76" s="221"/>
      <c r="O76" s="221"/>
      <c r="P76" s="221"/>
      <c r="Q76" s="221"/>
      <c r="R76" s="222"/>
      <c r="S76" s="222"/>
      <c r="T76" s="222"/>
      <c r="U76" s="222"/>
      <c r="V76" s="222"/>
      <c r="W76" s="222"/>
      <c r="X76" s="222"/>
      <c r="Y76" s="222"/>
      <c r="Z76" s="212"/>
      <c r="AA76" s="212"/>
      <c r="AB76" s="212"/>
      <c r="AC76" s="212"/>
      <c r="AD76" s="212"/>
      <c r="AE76" s="212"/>
      <c r="AF76" s="212"/>
      <c r="AG76" s="212" t="s">
        <v>226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2" x14ac:dyDescent="0.25">
      <c r="A77" s="219"/>
      <c r="B77" s="220"/>
      <c r="C77" s="250" t="s">
        <v>854</v>
      </c>
      <c r="D77" s="246"/>
      <c r="E77" s="247">
        <v>10.8</v>
      </c>
      <c r="F77" s="222"/>
      <c r="G77" s="222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228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ht="20.399999999999999" outlineLevel="1" x14ac:dyDescent="0.25">
      <c r="A78" s="231">
        <v>17</v>
      </c>
      <c r="B78" s="232" t="s">
        <v>677</v>
      </c>
      <c r="C78" s="241" t="s">
        <v>678</v>
      </c>
      <c r="D78" s="233" t="s">
        <v>221</v>
      </c>
      <c r="E78" s="234">
        <v>10.8</v>
      </c>
      <c r="F78" s="235"/>
      <c r="G78" s="236">
        <f>ROUND(E78*F78,2)</f>
        <v>0</v>
      </c>
      <c r="H78" s="235"/>
      <c r="I78" s="236">
        <f>ROUND(E78*H78,2)</f>
        <v>0</v>
      </c>
      <c r="J78" s="235"/>
      <c r="K78" s="236">
        <f>ROUND(E78*J78,2)</f>
        <v>0</v>
      </c>
      <c r="L78" s="236">
        <v>21</v>
      </c>
      <c r="M78" s="236">
        <f>G78*(1+L78/100)</f>
        <v>0</v>
      </c>
      <c r="N78" s="234">
        <v>0</v>
      </c>
      <c r="O78" s="234">
        <f>ROUND(E78*N78,2)</f>
        <v>0</v>
      </c>
      <c r="P78" s="234">
        <v>0</v>
      </c>
      <c r="Q78" s="234">
        <f>ROUND(E78*P78,2)</f>
        <v>0</v>
      </c>
      <c r="R78" s="236" t="s">
        <v>232</v>
      </c>
      <c r="S78" s="236" t="s">
        <v>185</v>
      </c>
      <c r="T78" s="237" t="s">
        <v>185</v>
      </c>
      <c r="U78" s="222">
        <v>0.254</v>
      </c>
      <c r="V78" s="222">
        <f>ROUND(E78*U78,2)</f>
        <v>2.74</v>
      </c>
      <c r="W78" s="222"/>
      <c r="X78" s="222" t="s">
        <v>223</v>
      </c>
      <c r="Y78" s="222" t="s">
        <v>188</v>
      </c>
      <c r="Z78" s="212"/>
      <c r="AA78" s="212"/>
      <c r="AB78" s="212"/>
      <c r="AC78" s="212"/>
      <c r="AD78" s="212"/>
      <c r="AE78" s="212"/>
      <c r="AF78" s="212"/>
      <c r="AG78" s="212" t="s">
        <v>253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2" x14ac:dyDescent="0.25">
      <c r="A79" s="219"/>
      <c r="B79" s="220"/>
      <c r="C79" s="249" t="s">
        <v>363</v>
      </c>
      <c r="D79" s="248"/>
      <c r="E79" s="248"/>
      <c r="F79" s="248"/>
      <c r="G79" s="248"/>
      <c r="H79" s="222"/>
      <c r="I79" s="222"/>
      <c r="J79" s="222"/>
      <c r="K79" s="222"/>
      <c r="L79" s="222"/>
      <c r="M79" s="222"/>
      <c r="N79" s="221"/>
      <c r="O79" s="221"/>
      <c r="P79" s="221"/>
      <c r="Q79" s="221"/>
      <c r="R79" s="222"/>
      <c r="S79" s="222"/>
      <c r="T79" s="222"/>
      <c r="U79" s="222"/>
      <c r="V79" s="222"/>
      <c r="W79" s="222"/>
      <c r="X79" s="222"/>
      <c r="Y79" s="222"/>
      <c r="Z79" s="212"/>
      <c r="AA79" s="212"/>
      <c r="AB79" s="212"/>
      <c r="AC79" s="212"/>
      <c r="AD79" s="212"/>
      <c r="AE79" s="212"/>
      <c r="AF79" s="212"/>
      <c r="AG79" s="212" t="s">
        <v>226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38" t="str">
        <f>C79</f>
        <v>s případným nutným přemístěním hromad nebo dočasných skládek na místo potřeby ze vzdálenosti do 30 m, v rovině nebo ve svahu do 1 : 5,</v>
      </c>
      <c r="BB79" s="212"/>
      <c r="BC79" s="212"/>
      <c r="BD79" s="212"/>
      <c r="BE79" s="212"/>
      <c r="BF79" s="212"/>
      <c r="BG79" s="212"/>
      <c r="BH79" s="212"/>
    </row>
    <row r="80" spans="1:60" outlineLevel="2" x14ac:dyDescent="0.25">
      <c r="A80" s="219"/>
      <c r="B80" s="220"/>
      <c r="C80" s="250" t="s">
        <v>854</v>
      </c>
      <c r="D80" s="246"/>
      <c r="E80" s="247">
        <v>10.8</v>
      </c>
      <c r="F80" s="222"/>
      <c r="G80" s="222"/>
      <c r="H80" s="222"/>
      <c r="I80" s="222"/>
      <c r="J80" s="222"/>
      <c r="K80" s="222"/>
      <c r="L80" s="222"/>
      <c r="M80" s="222"/>
      <c r="N80" s="221"/>
      <c r="O80" s="221"/>
      <c r="P80" s="221"/>
      <c r="Q80" s="221"/>
      <c r="R80" s="222"/>
      <c r="S80" s="222"/>
      <c r="T80" s="222"/>
      <c r="U80" s="222"/>
      <c r="V80" s="222"/>
      <c r="W80" s="222"/>
      <c r="X80" s="222"/>
      <c r="Y80" s="222"/>
      <c r="Z80" s="212"/>
      <c r="AA80" s="212"/>
      <c r="AB80" s="212"/>
      <c r="AC80" s="212"/>
      <c r="AD80" s="212"/>
      <c r="AE80" s="212"/>
      <c r="AF80" s="212"/>
      <c r="AG80" s="212" t="s">
        <v>228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5">
      <c r="A81" s="231">
        <v>18</v>
      </c>
      <c r="B81" s="232" t="s">
        <v>367</v>
      </c>
      <c r="C81" s="241" t="s">
        <v>368</v>
      </c>
      <c r="D81" s="233" t="s">
        <v>231</v>
      </c>
      <c r="E81" s="234">
        <v>0.54</v>
      </c>
      <c r="F81" s="235"/>
      <c r="G81" s="236">
        <f>ROUND(E81*F81,2)</f>
        <v>0</v>
      </c>
      <c r="H81" s="235"/>
      <c r="I81" s="236">
        <f>ROUND(E81*H81,2)</f>
        <v>0</v>
      </c>
      <c r="J81" s="235"/>
      <c r="K81" s="236">
        <f>ROUND(E81*J81,2)</f>
        <v>0</v>
      </c>
      <c r="L81" s="236">
        <v>21</v>
      </c>
      <c r="M81" s="236">
        <f>G81*(1+L81/100)</f>
        <v>0</v>
      </c>
      <c r="N81" s="234">
        <v>0</v>
      </c>
      <c r="O81" s="234">
        <f>ROUND(E81*N81,2)</f>
        <v>0</v>
      </c>
      <c r="P81" s="234">
        <v>0</v>
      </c>
      <c r="Q81" s="234">
        <f>ROUND(E81*P81,2)</f>
        <v>0</v>
      </c>
      <c r="R81" s="236" t="s">
        <v>222</v>
      </c>
      <c r="S81" s="236" t="s">
        <v>185</v>
      </c>
      <c r="T81" s="237" t="s">
        <v>185</v>
      </c>
      <c r="U81" s="222">
        <v>0.26</v>
      </c>
      <c r="V81" s="222">
        <f>ROUND(E81*U81,2)</f>
        <v>0.14000000000000001</v>
      </c>
      <c r="W81" s="222"/>
      <c r="X81" s="222" t="s">
        <v>223</v>
      </c>
      <c r="Y81" s="222" t="s">
        <v>188</v>
      </c>
      <c r="Z81" s="212"/>
      <c r="AA81" s="212"/>
      <c r="AB81" s="212"/>
      <c r="AC81" s="212"/>
      <c r="AD81" s="212"/>
      <c r="AE81" s="212"/>
      <c r="AF81" s="212"/>
      <c r="AG81" s="212" t="s">
        <v>253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5">
      <c r="A82" s="219"/>
      <c r="B82" s="220"/>
      <c r="C82" s="250" t="s">
        <v>855</v>
      </c>
      <c r="D82" s="246"/>
      <c r="E82" s="247">
        <v>0.54</v>
      </c>
      <c r="F82" s="222"/>
      <c r="G82" s="222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228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5">
      <c r="A83" s="231">
        <v>19</v>
      </c>
      <c r="B83" s="232" t="s">
        <v>370</v>
      </c>
      <c r="C83" s="241" t="s">
        <v>371</v>
      </c>
      <c r="D83" s="233" t="s">
        <v>372</v>
      </c>
      <c r="E83" s="234">
        <v>0.32400000000000001</v>
      </c>
      <c r="F83" s="235"/>
      <c r="G83" s="236">
        <f>ROUND(E83*F83,2)</f>
        <v>0</v>
      </c>
      <c r="H83" s="235"/>
      <c r="I83" s="236">
        <f>ROUND(E83*H83,2)</f>
        <v>0</v>
      </c>
      <c r="J83" s="235"/>
      <c r="K83" s="236">
        <f>ROUND(E83*J83,2)</f>
        <v>0</v>
      </c>
      <c r="L83" s="236">
        <v>21</v>
      </c>
      <c r="M83" s="236">
        <f>G83*(1+L83/100)</f>
        <v>0</v>
      </c>
      <c r="N83" s="234">
        <v>1E-3</v>
      </c>
      <c r="O83" s="234">
        <f>ROUND(E83*N83,2)</f>
        <v>0</v>
      </c>
      <c r="P83" s="234">
        <v>0</v>
      </c>
      <c r="Q83" s="234">
        <f>ROUND(E83*P83,2)</f>
        <v>0</v>
      </c>
      <c r="R83" s="236" t="s">
        <v>334</v>
      </c>
      <c r="S83" s="236" t="s">
        <v>185</v>
      </c>
      <c r="T83" s="237" t="s">
        <v>185</v>
      </c>
      <c r="U83" s="222">
        <v>0</v>
      </c>
      <c r="V83" s="222">
        <f>ROUND(E83*U83,2)</f>
        <v>0</v>
      </c>
      <c r="W83" s="222"/>
      <c r="X83" s="222" t="s">
        <v>335</v>
      </c>
      <c r="Y83" s="222" t="s">
        <v>188</v>
      </c>
      <c r="Z83" s="212"/>
      <c r="AA83" s="212"/>
      <c r="AB83" s="212"/>
      <c r="AC83" s="212"/>
      <c r="AD83" s="212"/>
      <c r="AE83" s="212"/>
      <c r="AF83" s="212"/>
      <c r="AG83" s="212" t="s">
        <v>373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5">
      <c r="A84" s="219"/>
      <c r="B84" s="220"/>
      <c r="C84" s="250" t="s">
        <v>856</v>
      </c>
      <c r="D84" s="246"/>
      <c r="E84" s="247">
        <v>0.32400000000000001</v>
      </c>
      <c r="F84" s="222"/>
      <c r="G84" s="222"/>
      <c r="H84" s="222"/>
      <c r="I84" s="222"/>
      <c r="J84" s="222"/>
      <c r="K84" s="222"/>
      <c r="L84" s="222"/>
      <c r="M84" s="222"/>
      <c r="N84" s="221"/>
      <c r="O84" s="221"/>
      <c r="P84" s="221"/>
      <c r="Q84" s="221"/>
      <c r="R84" s="222"/>
      <c r="S84" s="222"/>
      <c r="T84" s="222"/>
      <c r="U84" s="222"/>
      <c r="V84" s="222"/>
      <c r="W84" s="222"/>
      <c r="X84" s="222"/>
      <c r="Y84" s="222"/>
      <c r="Z84" s="212"/>
      <c r="AA84" s="212"/>
      <c r="AB84" s="212"/>
      <c r="AC84" s="212"/>
      <c r="AD84" s="212"/>
      <c r="AE84" s="212"/>
      <c r="AF84" s="212"/>
      <c r="AG84" s="212" t="s">
        <v>228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x14ac:dyDescent="0.25">
      <c r="A85" s="224" t="s">
        <v>180</v>
      </c>
      <c r="B85" s="225" t="s">
        <v>120</v>
      </c>
      <c r="C85" s="240" t="s">
        <v>121</v>
      </c>
      <c r="D85" s="226"/>
      <c r="E85" s="227"/>
      <c r="F85" s="228"/>
      <c r="G85" s="228">
        <f>SUMIF(AG86:AG88,"&lt;&gt;NOR",G86:G88)</f>
        <v>0</v>
      </c>
      <c r="H85" s="228"/>
      <c r="I85" s="228">
        <f>SUM(I86:I88)</f>
        <v>0</v>
      </c>
      <c r="J85" s="228"/>
      <c r="K85" s="228">
        <f>SUM(K86:K88)</f>
        <v>0</v>
      </c>
      <c r="L85" s="228"/>
      <c r="M85" s="228">
        <f>SUM(M86:M88)</f>
        <v>0</v>
      </c>
      <c r="N85" s="227"/>
      <c r="O85" s="227">
        <f>SUM(O86:O88)</f>
        <v>10.34</v>
      </c>
      <c r="P85" s="227"/>
      <c r="Q85" s="227">
        <f>SUM(Q86:Q88)</f>
        <v>0</v>
      </c>
      <c r="R85" s="228"/>
      <c r="S85" s="228"/>
      <c r="T85" s="229"/>
      <c r="U85" s="223"/>
      <c r="V85" s="223">
        <f>SUM(V86:V88)</f>
        <v>9.27</v>
      </c>
      <c r="W85" s="223"/>
      <c r="X85" s="223"/>
      <c r="Y85" s="223"/>
      <c r="AG85" t="s">
        <v>181</v>
      </c>
    </row>
    <row r="86" spans="1:60" outlineLevel="1" x14ac:dyDescent="0.25">
      <c r="A86" s="231">
        <v>20</v>
      </c>
      <c r="B86" s="232" t="s">
        <v>380</v>
      </c>
      <c r="C86" s="241" t="s">
        <v>381</v>
      </c>
      <c r="D86" s="233" t="s">
        <v>231</v>
      </c>
      <c r="E86" s="234">
        <v>5.4712800000000001</v>
      </c>
      <c r="F86" s="235"/>
      <c r="G86" s="236">
        <f>ROUND(E86*F86,2)</f>
        <v>0</v>
      </c>
      <c r="H86" s="235"/>
      <c r="I86" s="236">
        <f>ROUND(E86*H86,2)</f>
        <v>0</v>
      </c>
      <c r="J86" s="235"/>
      <c r="K86" s="236">
        <f>ROUND(E86*J86,2)</f>
        <v>0</v>
      </c>
      <c r="L86" s="236">
        <v>21</v>
      </c>
      <c r="M86" s="236">
        <f>G86*(1+L86/100)</f>
        <v>0</v>
      </c>
      <c r="N86" s="234">
        <v>1.8907700000000001</v>
      </c>
      <c r="O86" s="234">
        <f>ROUND(E86*N86,2)</f>
        <v>10.34</v>
      </c>
      <c r="P86" s="234">
        <v>0</v>
      </c>
      <c r="Q86" s="234">
        <f>ROUND(E86*P86,2)</f>
        <v>0</v>
      </c>
      <c r="R86" s="236" t="s">
        <v>377</v>
      </c>
      <c r="S86" s="236" t="s">
        <v>185</v>
      </c>
      <c r="T86" s="237" t="s">
        <v>185</v>
      </c>
      <c r="U86" s="222">
        <v>1.6950000000000001</v>
      </c>
      <c r="V86" s="222">
        <f>ROUND(E86*U86,2)</f>
        <v>9.27</v>
      </c>
      <c r="W86" s="222"/>
      <c r="X86" s="222" t="s">
        <v>223</v>
      </c>
      <c r="Y86" s="222" t="s">
        <v>188</v>
      </c>
      <c r="Z86" s="212"/>
      <c r="AA86" s="212"/>
      <c r="AB86" s="212"/>
      <c r="AC86" s="212"/>
      <c r="AD86" s="212"/>
      <c r="AE86" s="212"/>
      <c r="AF86" s="212"/>
      <c r="AG86" s="212" t="s">
        <v>253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5">
      <c r="A87" s="219"/>
      <c r="B87" s="220"/>
      <c r="C87" s="249" t="s">
        <v>378</v>
      </c>
      <c r="D87" s="248"/>
      <c r="E87" s="248"/>
      <c r="F87" s="248"/>
      <c r="G87" s="248"/>
      <c r="H87" s="222"/>
      <c r="I87" s="222"/>
      <c r="J87" s="222"/>
      <c r="K87" s="222"/>
      <c r="L87" s="222"/>
      <c r="M87" s="222"/>
      <c r="N87" s="221"/>
      <c r="O87" s="221"/>
      <c r="P87" s="221"/>
      <c r="Q87" s="221"/>
      <c r="R87" s="222"/>
      <c r="S87" s="222"/>
      <c r="T87" s="222"/>
      <c r="U87" s="222"/>
      <c r="V87" s="222"/>
      <c r="W87" s="222"/>
      <c r="X87" s="222"/>
      <c r="Y87" s="222"/>
      <c r="Z87" s="212"/>
      <c r="AA87" s="212"/>
      <c r="AB87" s="212"/>
      <c r="AC87" s="212"/>
      <c r="AD87" s="212"/>
      <c r="AE87" s="212"/>
      <c r="AF87" s="212"/>
      <c r="AG87" s="212" t="s">
        <v>226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5">
      <c r="A88" s="219"/>
      <c r="B88" s="220"/>
      <c r="C88" s="250" t="s">
        <v>857</v>
      </c>
      <c r="D88" s="246"/>
      <c r="E88" s="247">
        <v>5.4712800000000001</v>
      </c>
      <c r="F88" s="222"/>
      <c r="G88" s="222"/>
      <c r="H88" s="222"/>
      <c r="I88" s="222"/>
      <c r="J88" s="222"/>
      <c r="K88" s="222"/>
      <c r="L88" s="222"/>
      <c r="M88" s="222"/>
      <c r="N88" s="221"/>
      <c r="O88" s="221"/>
      <c r="P88" s="221"/>
      <c r="Q88" s="221"/>
      <c r="R88" s="222"/>
      <c r="S88" s="222"/>
      <c r="T88" s="222"/>
      <c r="U88" s="222"/>
      <c r="V88" s="222"/>
      <c r="W88" s="222"/>
      <c r="X88" s="222"/>
      <c r="Y88" s="222"/>
      <c r="Z88" s="212"/>
      <c r="AA88" s="212"/>
      <c r="AB88" s="212"/>
      <c r="AC88" s="212"/>
      <c r="AD88" s="212"/>
      <c r="AE88" s="212"/>
      <c r="AF88" s="212"/>
      <c r="AG88" s="212" t="s">
        <v>228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x14ac:dyDescent="0.25">
      <c r="A89" s="224" t="s">
        <v>180</v>
      </c>
      <c r="B89" s="225" t="s">
        <v>130</v>
      </c>
      <c r="C89" s="240" t="s">
        <v>131</v>
      </c>
      <c r="D89" s="226"/>
      <c r="E89" s="227"/>
      <c r="F89" s="228"/>
      <c r="G89" s="228">
        <f>SUMIF(AG90:AG101,"&lt;&gt;NOR",G90:G101)</f>
        <v>0</v>
      </c>
      <c r="H89" s="228"/>
      <c r="I89" s="228">
        <f>SUM(I90:I101)</f>
        <v>0</v>
      </c>
      <c r="J89" s="228"/>
      <c r="K89" s="228">
        <f>SUM(K90:K101)</f>
        <v>0</v>
      </c>
      <c r="L89" s="228"/>
      <c r="M89" s="228">
        <f>SUM(M90:M101)</f>
        <v>0</v>
      </c>
      <c r="N89" s="227"/>
      <c r="O89" s="227">
        <f>SUM(O90:O101)</f>
        <v>0.41000000000000003</v>
      </c>
      <c r="P89" s="227"/>
      <c r="Q89" s="227">
        <f>SUM(Q90:Q101)</f>
        <v>0</v>
      </c>
      <c r="R89" s="228"/>
      <c r="S89" s="228"/>
      <c r="T89" s="229"/>
      <c r="U89" s="223"/>
      <c r="V89" s="223">
        <f>SUM(V90:V101)</f>
        <v>9.2399999999999984</v>
      </c>
      <c r="W89" s="223"/>
      <c r="X89" s="223"/>
      <c r="Y89" s="223"/>
      <c r="AG89" t="s">
        <v>181</v>
      </c>
    </row>
    <row r="90" spans="1:60" outlineLevel="1" x14ac:dyDescent="0.25">
      <c r="A90" s="231">
        <v>21</v>
      </c>
      <c r="B90" s="232" t="s">
        <v>408</v>
      </c>
      <c r="C90" s="241" t="s">
        <v>409</v>
      </c>
      <c r="D90" s="233" t="s">
        <v>410</v>
      </c>
      <c r="E90" s="234">
        <v>75.989999999999995</v>
      </c>
      <c r="F90" s="235"/>
      <c r="G90" s="236">
        <f>ROUND(E90*F90,2)</f>
        <v>0</v>
      </c>
      <c r="H90" s="235"/>
      <c r="I90" s="236">
        <f>ROUND(E90*H90,2)</f>
        <v>0</v>
      </c>
      <c r="J90" s="235"/>
      <c r="K90" s="236">
        <f>ROUND(E90*J90,2)</f>
        <v>0</v>
      </c>
      <c r="L90" s="236">
        <v>21</v>
      </c>
      <c r="M90" s="236">
        <f>G90*(1+L90/100)</f>
        <v>0</v>
      </c>
      <c r="N90" s="234">
        <v>0</v>
      </c>
      <c r="O90" s="234">
        <f>ROUND(E90*N90,2)</f>
        <v>0</v>
      </c>
      <c r="P90" s="234">
        <v>0</v>
      </c>
      <c r="Q90" s="234">
        <f>ROUND(E90*P90,2)</f>
        <v>0</v>
      </c>
      <c r="R90" s="236" t="s">
        <v>377</v>
      </c>
      <c r="S90" s="236" t="s">
        <v>185</v>
      </c>
      <c r="T90" s="237" t="s">
        <v>185</v>
      </c>
      <c r="U90" s="222">
        <v>6.6000000000000003E-2</v>
      </c>
      <c r="V90" s="222">
        <f>ROUND(E90*U90,2)</f>
        <v>5.0199999999999996</v>
      </c>
      <c r="W90" s="222"/>
      <c r="X90" s="222" t="s">
        <v>223</v>
      </c>
      <c r="Y90" s="222" t="s">
        <v>188</v>
      </c>
      <c r="Z90" s="212"/>
      <c r="AA90" s="212"/>
      <c r="AB90" s="212"/>
      <c r="AC90" s="212"/>
      <c r="AD90" s="212"/>
      <c r="AE90" s="212"/>
      <c r="AF90" s="212"/>
      <c r="AG90" s="212" t="s">
        <v>253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5">
      <c r="A91" s="219"/>
      <c r="B91" s="220"/>
      <c r="C91" s="249" t="s">
        <v>411</v>
      </c>
      <c r="D91" s="248"/>
      <c r="E91" s="248"/>
      <c r="F91" s="248"/>
      <c r="G91" s="248"/>
      <c r="H91" s="222"/>
      <c r="I91" s="222"/>
      <c r="J91" s="222"/>
      <c r="K91" s="222"/>
      <c r="L91" s="222"/>
      <c r="M91" s="222"/>
      <c r="N91" s="221"/>
      <c r="O91" s="221"/>
      <c r="P91" s="221"/>
      <c r="Q91" s="221"/>
      <c r="R91" s="222"/>
      <c r="S91" s="222"/>
      <c r="T91" s="222"/>
      <c r="U91" s="222"/>
      <c r="V91" s="222"/>
      <c r="W91" s="222"/>
      <c r="X91" s="222"/>
      <c r="Y91" s="222"/>
      <c r="Z91" s="212"/>
      <c r="AA91" s="212"/>
      <c r="AB91" s="212"/>
      <c r="AC91" s="212"/>
      <c r="AD91" s="212"/>
      <c r="AE91" s="212"/>
      <c r="AF91" s="212"/>
      <c r="AG91" s="212" t="s">
        <v>226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2" x14ac:dyDescent="0.25">
      <c r="A92" s="219"/>
      <c r="B92" s="220"/>
      <c r="C92" s="250" t="s">
        <v>858</v>
      </c>
      <c r="D92" s="246"/>
      <c r="E92" s="247">
        <v>75.989999999999995</v>
      </c>
      <c r="F92" s="222"/>
      <c r="G92" s="222"/>
      <c r="H92" s="222"/>
      <c r="I92" s="222"/>
      <c r="J92" s="222"/>
      <c r="K92" s="222"/>
      <c r="L92" s="222"/>
      <c r="M92" s="222"/>
      <c r="N92" s="221"/>
      <c r="O92" s="221"/>
      <c r="P92" s="221"/>
      <c r="Q92" s="221"/>
      <c r="R92" s="222"/>
      <c r="S92" s="222"/>
      <c r="T92" s="222"/>
      <c r="U92" s="222"/>
      <c r="V92" s="222"/>
      <c r="W92" s="222"/>
      <c r="X92" s="222"/>
      <c r="Y92" s="222"/>
      <c r="Z92" s="212"/>
      <c r="AA92" s="212"/>
      <c r="AB92" s="212"/>
      <c r="AC92" s="212"/>
      <c r="AD92" s="212"/>
      <c r="AE92" s="212"/>
      <c r="AF92" s="212"/>
      <c r="AG92" s="212" t="s">
        <v>228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ht="20.399999999999999" outlineLevel="1" x14ac:dyDescent="0.25">
      <c r="A93" s="231">
        <v>22</v>
      </c>
      <c r="B93" s="232" t="s">
        <v>413</v>
      </c>
      <c r="C93" s="241" t="s">
        <v>414</v>
      </c>
      <c r="D93" s="233" t="s">
        <v>415</v>
      </c>
      <c r="E93" s="234">
        <v>24</v>
      </c>
      <c r="F93" s="235"/>
      <c r="G93" s="236">
        <f>ROUND(E93*F93,2)</f>
        <v>0</v>
      </c>
      <c r="H93" s="235"/>
      <c r="I93" s="236">
        <f>ROUND(E93*H93,2)</f>
        <v>0</v>
      </c>
      <c r="J93" s="235"/>
      <c r="K93" s="236">
        <f>ROUND(E93*J93,2)</f>
        <v>0</v>
      </c>
      <c r="L93" s="236">
        <v>21</v>
      </c>
      <c r="M93" s="236">
        <f>G93*(1+L93/100)</f>
        <v>0</v>
      </c>
      <c r="N93" s="234">
        <v>1.0000000000000001E-5</v>
      </c>
      <c r="O93" s="234">
        <f>ROUND(E93*N93,2)</f>
        <v>0</v>
      </c>
      <c r="P93" s="234">
        <v>0</v>
      </c>
      <c r="Q93" s="234">
        <f>ROUND(E93*P93,2)</f>
        <v>0</v>
      </c>
      <c r="R93" s="236" t="s">
        <v>377</v>
      </c>
      <c r="S93" s="236" t="s">
        <v>185</v>
      </c>
      <c r="T93" s="237" t="s">
        <v>185</v>
      </c>
      <c r="U93" s="222">
        <v>0.17599999999999999</v>
      </c>
      <c r="V93" s="222">
        <f>ROUND(E93*U93,2)</f>
        <v>4.22</v>
      </c>
      <c r="W93" s="222"/>
      <c r="X93" s="222" t="s">
        <v>223</v>
      </c>
      <c r="Y93" s="222" t="s">
        <v>188</v>
      </c>
      <c r="Z93" s="212"/>
      <c r="AA93" s="212"/>
      <c r="AB93" s="212"/>
      <c r="AC93" s="212"/>
      <c r="AD93" s="212"/>
      <c r="AE93" s="212"/>
      <c r="AF93" s="212"/>
      <c r="AG93" s="212" t="s">
        <v>253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5">
      <c r="A94" s="219"/>
      <c r="B94" s="220"/>
      <c r="C94" s="249" t="s">
        <v>378</v>
      </c>
      <c r="D94" s="248"/>
      <c r="E94" s="248"/>
      <c r="F94" s="248"/>
      <c r="G94" s="248"/>
      <c r="H94" s="222"/>
      <c r="I94" s="222"/>
      <c r="J94" s="222"/>
      <c r="K94" s="222"/>
      <c r="L94" s="222"/>
      <c r="M94" s="222"/>
      <c r="N94" s="221"/>
      <c r="O94" s="221"/>
      <c r="P94" s="221"/>
      <c r="Q94" s="221"/>
      <c r="R94" s="222"/>
      <c r="S94" s="222"/>
      <c r="T94" s="222"/>
      <c r="U94" s="222"/>
      <c r="V94" s="222"/>
      <c r="W94" s="222"/>
      <c r="X94" s="222"/>
      <c r="Y94" s="222"/>
      <c r="Z94" s="212"/>
      <c r="AA94" s="212"/>
      <c r="AB94" s="212"/>
      <c r="AC94" s="212"/>
      <c r="AD94" s="212"/>
      <c r="AE94" s="212"/>
      <c r="AF94" s="212"/>
      <c r="AG94" s="212" t="s">
        <v>226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2" x14ac:dyDescent="0.25">
      <c r="A95" s="219"/>
      <c r="B95" s="220"/>
      <c r="C95" s="250" t="s">
        <v>859</v>
      </c>
      <c r="D95" s="246"/>
      <c r="E95" s="247">
        <v>24</v>
      </c>
      <c r="F95" s="222"/>
      <c r="G95" s="222"/>
      <c r="H95" s="222"/>
      <c r="I95" s="222"/>
      <c r="J95" s="222"/>
      <c r="K95" s="222"/>
      <c r="L95" s="222"/>
      <c r="M95" s="222"/>
      <c r="N95" s="221"/>
      <c r="O95" s="221"/>
      <c r="P95" s="221"/>
      <c r="Q95" s="221"/>
      <c r="R95" s="222"/>
      <c r="S95" s="222"/>
      <c r="T95" s="222"/>
      <c r="U95" s="222"/>
      <c r="V95" s="222"/>
      <c r="W95" s="222"/>
      <c r="X95" s="222"/>
      <c r="Y95" s="222"/>
      <c r="Z95" s="212"/>
      <c r="AA95" s="212"/>
      <c r="AB95" s="212"/>
      <c r="AC95" s="212"/>
      <c r="AD95" s="212"/>
      <c r="AE95" s="212"/>
      <c r="AF95" s="212"/>
      <c r="AG95" s="212" t="s">
        <v>228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ht="30.6" outlineLevel="1" x14ac:dyDescent="0.25">
      <c r="A96" s="231">
        <v>23</v>
      </c>
      <c r="B96" s="232" t="s">
        <v>860</v>
      </c>
      <c r="C96" s="241" t="s">
        <v>861</v>
      </c>
      <c r="D96" s="233" t="s">
        <v>415</v>
      </c>
      <c r="E96" s="234">
        <v>26.0899</v>
      </c>
      <c r="F96" s="235"/>
      <c r="G96" s="236">
        <f>ROUND(E96*F96,2)</f>
        <v>0</v>
      </c>
      <c r="H96" s="235"/>
      <c r="I96" s="236">
        <f>ROUND(E96*H96,2)</f>
        <v>0</v>
      </c>
      <c r="J96" s="235"/>
      <c r="K96" s="236">
        <f>ROUND(E96*J96,2)</f>
        <v>0</v>
      </c>
      <c r="L96" s="236">
        <v>21</v>
      </c>
      <c r="M96" s="236">
        <f>G96*(1+L96/100)</f>
        <v>0</v>
      </c>
      <c r="N96" s="234">
        <v>1.5299999999999999E-2</v>
      </c>
      <c r="O96" s="234">
        <f>ROUND(E96*N96,2)</f>
        <v>0.4</v>
      </c>
      <c r="P96" s="234">
        <v>0</v>
      </c>
      <c r="Q96" s="234">
        <f>ROUND(E96*P96,2)</f>
        <v>0</v>
      </c>
      <c r="R96" s="236" t="s">
        <v>334</v>
      </c>
      <c r="S96" s="236" t="s">
        <v>185</v>
      </c>
      <c r="T96" s="237" t="s">
        <v>185</v>
      </c>
      <c r="U96" s="222">
        <v>0</v>
      </c>
      <c r="V96" s="222">
        <f>ROUND(E96*U96,2)</f>
        <v>0</v>
      </c>
      <c r="W96" s="222"/>
      <c r="X96" s="222" t="s">
        <v>335</v>
      </c>
      <c r="Y96" s="222" t="s">
        <v>188</v>
      </c>
      <c r="Z96" s="212"/>
      <c r="AA96" s="212"/>
      <c r="AB96" s="212"/>
      <c r="AC96" s="212"/>
      <c r="AD96" s="212"/>
      <c r="AE96" s="212"/>
      <c r="AF96" s="212"/>
      <c r="AG96" s="212" t="s">
        <v>406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2" x14ac:dyDescent="0.25">
      <c r="A97" s="219"/>
      <c r="B97" s="220"/>
      <c r="C97" s="250" t="s">
        <v>862</v>
      </c>
      <c r="D97" s="246"/>
      <c r="E97" s="247">
        <v>26.0899</v>
      </c>
      <c r="F97" s="222"/>
      <c r="G97" s="222"/>
      <c r="H97" s="222"/>
      <c r="I97" s="222"/>
      <c r="J97" s="222"/>
      <c r="K97" s="222"/>
      <c r="L97" s="222"/>
      <c r="M97" s="222"/>
      <c r="N97" s="221"/>
      <c r="O97" s="221"/>
      <c r="P97" s="221"/>
      <c r="Q97" s="221"/>
      <c r="R97" s="222"/>
      <c r="S97" s="222"/>
      <c r="T97" s="222"/>
      <c r="U97" s="222"/>
      <c r="V97" s="222"/>
      <c r="W97" s="222"/>
      <c r="X97" s="222"/>
      <c r="Y97" s="222"/>
      <c r="Z97" s="212"/>
      <c r="AA97" s="212"/>
      <c r="AB97" s="212"/>
      <c r="AC97" s="212"/>
      <c r="AD97" s="212"/>
      <c r="AE97" s="212"/>
      <c r="AF97" s="212"/>
      <c r="AG97" s="212" t="s">
        <v>228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ht="20.399999999999999" outlineLevel="1" x14ac:dyDescent="0.25">
      <c r="A98" s="231">
        <v>24</v>
      </c>
      <c r="B98" s="232" t="s">
        <v>423</v>
      </c>
      <c r="C98" s="241" t="s">
        <v>424</v>
      </c>
      <c r="D98" s="233" t="s">
        <v>415</v>
      </c>
      <c r="E98" s="234">
        <v>12.18</v>
      </c>
      <c r="F98" s="235"/>
      <c r="G98" s="236">
        <f>ROUND(E98*F98,2)</f>
        <v>0</v>
      </c>
      <c r="H98" s="235"/>
      <c r="I98" s="236">
        <f>ROUND(E98*H98,2)</f>
        <v>0</v>
      </c>
      <c r="J98" s="235"/>
      <c r="K98" s="236">
        <f>ROUND(E98*J98,2)</f>
        <v>0</v>
      </c>
      <c r="L98" s="236">
        <v>21</v>
      </c>
      <c r="M98" s="236">
        <f>G98*(1+L98/100)</f>
        <v>0</v>
      </c>
      <c r="N98" s="234">
        <v>5.0000000000000001E-4</v>
      </c>
      <c r="O98" s="234">
        <f>ROUND(E98*N98,2)</f>
        <v>0.01</v>
      </c>
      <c r="P98" s="234">
        <v>0</v>
      </c>
      <c r="Q98" s="234">
        <f>ROUND(E98*P98,2)</f>
        <v>0</v>
      </c>
      <c r="R98" s="236" t="s">
        <v>334</v>
      </c>
      <c r="S98" s="236" t="s">
        <v>185</v>
      </c>
      <c r="T98" s="237" t="s">
        <v>185</v>
      </c>
      <c r="U98" s="222">
        <v>0</v>
      </c>
      <c r="V98" s="222">
        <f>ROUND(E98*U98,2)</f>
        <v>0</v>
      </c>
      <c r="W98" s="222"/>
      <c r="X98" s="222" t="s">
        <v>335</v>
      </c>
      <c r="Y98" s="222" t="s">
        <v>188</v>
      </c>
      <c r="Z98" s="212"/>
      <c r="AA98" s="212"/>
      <c r="AB98" s="212"/>
      <c r="AC98" s="212"/>
      <c r="AD98" s="212"/>
      <c r="AE98" s="212"/>
      <c r="AF98" s="212"/>
      <c r="AG98" s="212" t="s">
        <v>406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5">
      <c r="A99" s="219"/>
      <c r="B99" s="220"/>
      <c r="C99" s="250" t="s">
        <v>863</v>
      </c>
      <c r="D99" s="246"/>
      <c r="E99" s="247">
        <v>12.18</v>
      </c>
      <c r="F99" s="222"/>
      <c r="G99" s="222"/>
      <c r="H99" s="222"/>
      <c r="I99" s="222"/>
      <c r="J99" s="222"/>
      <c r="K99" s="222"/>
      <c r="L99" s="222"/>
      <c r="M99" s="222"/>
      <c r="N99" s="221"/>
      <c r="O99" s="221"/>
      <c r="P99" s="221"/>
      <c r="Q99" s="221"/>
      <c r="R99" s="222"/>
      <c r="S99" s="222"/>
      <c r="T99" s="222"/>
      <c r="U99" s="222"/>
      <c r="V99" s="222"/>
      <c r="W99" s="222"/>
      <c r="X99" s="222"/>
      <c r="Y99" s="222"/>
      <c r="Z99" s="212"/>
      <c r="AA99" s="212"/>
      <c r="AB99" s="212"/>
      <c r="AC99" s="212"/>
      <c r="AD99" s="212"/>
      <c r="AE99" s="212"/>
      <c r="AF99" s="212"/>
      <c r="AG99" s="212" t="s">
        <v>228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ht="20.399999999999999" outlineLevel="1" x14ac:dyDescent="0.25">
      <c r="A100" s="231">
        <v>25</v>
      </c>
      <c r="B100" s="232" t="s">
        <v>864</v>
      </c>
      <c r="C100" s="241" t="s">
        <v>865</v>
      </c>
      <c r="D100" s="233" t="s">
        <v>415</v>
      </c>
      <c r="E100" s="234">
        <v>12.18</v>
      </c>
      <c r="F100" s="235"/>
      <c r="G100" s="236">
        <f>ROUND(E100*F100,2)</f>
        <v>0</v>
      </c>
      <c r="H100" s="235"/>
      <c r="I100" s="236">
        <f>ROUND(E100*H100,2)</f>
        <v>0</v>
      </c>
      <c r="J100" s="235"/>
      <c r="K100" s="236">
        <f>ROUND(E100*J100,2)</f>
        <v>0</v>
      </c>
      <c r="L100" s="236">
        <v>21</v>
      </c>
      <c r="M100" s="236">
        <f>G100*(1+L100/100)</f>
        <v>0</v>
      </c>
      <c r="N100" s="234">
        <v>2.5000000000000001E-4</v>
      </c>
      <c r="O100" s="234">
        <f>ROUND(E100*N100,2)</f>
        <v>0</v>
      </c>
      <c r="P100" s="234">
        <v>0</v>
      </c>
      <c r="Q100" s="234">
        <f>ROUND(E100*P100,2)</f>
        <v>0</v>
      </c>
      <c r="R100" s="236" t="s">
        <v>334</v>
      </c>
      <c r="S100" s="236" t="s">
        <v>185</v>
      </c>
      <c r="T100" s="237" t="s">
        <v>185</v>
      </c>
      <c r="U100" s="222">
        <v>0</v>
      </c>
      <c r="V100" s="222">
        <f>ROUND(E100*U100,2)</f>
        <v>0</v>
      </c>
      <c r="W100" s="222"/>
      <c r="X100" s="222" t="s">
        <v>335</v>
      </c>
      <c r="Y100" s="222" t="s">
        <v>188</v>
      </c>
      <c r="Z100" s="212"/>
      <c r="AA100" s="212"/>
      <c r="AB100" s="212"/>
      <c r="AC100" s="212"/>
      <c r="AD100" s="212"/>
      <c r="AE100" s="212"/>
      <c r="AF100" s="212"/>
      <c r="AG100" s="212" t="s">
        <v>406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2" x14ac:dyDescent="0.25">
      <c r="A101" s="219"/>
      <c r="B101" s="220"/>
      <c r="C101" s="250" t="s">
        <v>863</v>
      </c>
      <c r="D101" s="246"/>
      <c r="E101" s="247">
        <v>12.18</v>
      </c>
      <c r="F101" s="222"/>
      <c r="G101" s="222"/>
      <c r="H101" s="222"/>
      <c r="I101" s="222"/>
      <c r="J101" s="222"/>
      <c r="K101" s="222"/>
      <c r="L101" s="222"/>
      <c r="M101" s="222"/>
      <c r="N101" s="221"/>
      <c r="O101" s="221"/>
      <c r="P101" s="221"/>
      <c r="Q101" s="221"/>
      <c r="R101" s="222"/>
      <c r="S101" s="222"/>
      <c r="T101" s="222"/>
      <c r="U101" s="222"/>
      <c r="V101" s="222"/>
      <c r="W101" s="222"/>
      <c r="X101" s="222"/>
      <c r="Y101" s="222"/>
      <c r="Z101" s="212"/>
      <c r="AA101" s="212"/>
      <c r="AB101" s="212"/>
      <c r="AC101" s="212"/>
      <c r="AD101" s="212"/>
      <c r="AE101" s="212"/>
      <c r="AF101" s="212"/>
      <c r="AG101" s="212" t="s">
        <v>228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x14ac:dyDescent="0.25">
      <c r="A102" s="224" t="s">
        <v>180</v>
      </c>
      <c r="B102" s="225" t="s">
        <v>132</v>
      </c>
      <c r="C102" s="240" t="s">
        <v>133</v>
      </c>
      <c r="D102" s="226"/>
      <c r="E102" s="227"/>
      <c r="F102" s="228"/>
      <c r="G102" s="228">
        <f>SUMIF(AG103:AG110,"&lt;&gt;NOR",G103:G110)</f>
        <v>0</v>
      </c>
      <c r="H102" s="228"/>
      <c r="I102" s="228">
        <f>SUM(I103:I110)</f>
        <v>0</v>
      </c>
      <c r="J102" s="228"/>
      <c r="K102" s="228">
        <f>SUM(K103:K110)</f>
        <v>0</v>
      </c>
      <c r="L102" s="228"/>
      <c r="M102" s="228">
        <f>SUM(M103:M110)</f>
        <v>0</v>
      </c>
      <c r="N102" s="227"/>
      <c r="O102" s="227">
        <f>SUM(O103:O110)</f>
        <v>1.05</v>
      </c>
      <c r="P102" s="227"/>
      <c r="Q102" s="227">
        <f>SUM(Q103:Q110)</f>
        <v>0</v>
      </c>
      <c r="R102" s="228"/>
      <c r="S102" s="228"/>
      <c r="T102" s="229"/>
      <c r="U102" s="223"/>
      <c r="V102" s="223">
        <f>SUM(V103:V110)</f>
        <v>100.03</v>
      </c>
      <c r="W102" s="223"/>
      <c r="X102" s="223"/>
      <c r="Y102" s="223"/>
      <c r="AG102" t="s">
        <v>181</v>
      </c>
    </row>
    <row r="103" spans="1:60" ht="20.399999999999999" outlineLevel="1" x14ac:dyDescent="0.25">
      <c r="A103" s="231">
        <v>26</v>
      </c>
      <c r="B103" s="232" t="s">
        <v>426</v>
      </c>
      <c r="C103" s="241" t="s">
        <v>427</v>
      </c>
      <c r="D103" s="233" t="s">
        <v>410</v>
      </c>
      <c r="E103" s="234">
        <v>75.989999999999995</v>
      </c>
      <c r="F103" s="235"/>
      <c r="G103" s="236">
        <f>ROUND(E103*F103,2)</f>
        <v>0</v>
      </c>
      <c r="H103" s="235"/>
      <c r="I103" s="236">
        <f>ROUND(E103*H103,2)</f>
        <v>0</v>
      </c>
      <c r="J103" s="235"/>
      <c r="K103" s="236">
        <f>ROUND(E103*J103,2)</f>
        <v>0</v>
      </c>
      <c r="L103" s="236">
        <v>21</v>
      </c>
      <c r="M103" s="236">
        <f>G103*(1+L103/100)</f>
        <v>0</v>
      </c>
      <c r="N103" s="234">
        <v>0</v>
      </c>
      <c r="O103" s="234">
        <f>ROUND(E103*N103,2)</f>
        <v>0</v>
      </c>
      <c r="P103" s="234">
        <v>0</v>
      </c>
      <c r="Q103" s="234">
        <f>ROUND(E103*P103,2)</f>
        <v>0</v>
      </c>
      <c r="R103" s="236" t="s">
        <v>377</v>
      </c>
      <c r="S103" s="236" t="s">
        <v>185</v>
      </c>
      <c r="T103" s="237" t="s">
        <v>185</v>
      </c>
      <c r="U103" s="222">
        <v>5.8999999999999997E-2</v>
      </c>
      <c r="V103" s="222">
        <f>ROUND(E103*U103,2)</f>
        <v>4.4800000000000004</v>
      </c>
      <c r="W103" s="222"/>
      <c r="X103" s="222" t="s">
        <v>223</v>
      </c>
      <c r="Y103" s="222" t="s">
        <v>188</v>
      </c>
      <c r="Z103" s="212"/>
      <c r="AA103" s="212"/>
      <c r="AB103" s="212"/>
      <c r="AC103" s="212"/>
      <c r="AD103" s="212"/>
      <c r="AE103" s="212"/>
      <c r="AF103" s="212"/>
      <c r="AG103" s="212" t="s">
        <v>253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5">
      <c r="A104" s="219"/>
      <c r="B104" s="220"/>
      <c r="C104" s="249" t="s">
        <v>428</v>
      </c>
      <c r="D104" s="248"/>
      <c r="E104" s="248"/>
      <c r="F104" s="248"/>
      <c r="G104" s="248"/>
      <c r="H104" s="222"/>
      <c r="I104" s="222"/>
      <c r="J104" s="222"/>
      <c r="K104" s="222"/>
      <c r="L104" s="222"/>
      <c r="M104" s="222"/>
      <c r="N104" s="221"/>
      <c r="O104" s="221"/>
      <c r="P104" s="221"/>
      <c r="Q104" s="221"/>
      <c r="R104" s="222"/>
      <c r="S104" s="222"/>
      <c r="T104" s="222"/>
      <c r="U104" s="222"/>
      <c r="V104" s="222"/>
      <c r="W104" s="222"/>
      <c r="X104" s="222"/>
      <c r="Y104" s="222"/>
      <c r="Z104" s="212"/>
      <c r="AA104" s="212"/>
      <c r="AB104" s="212"/>
      <c r="AC104" s="212"/>
      <c r="AD104" s="212"/>
      <c r="AE104" s="212"/>
      <c r="AF104" s="212"/>
      <c r="AG104" s="212" t="s">
        <v>226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2" x14ac:dyDescent="0.25">
      <c r="A105" s="219"/>
      <c r="B105" s="220"/>
      <c r="C105" s="250" t="s">
        <v>858</v>
      </c>
      <c r="D105" s="246"/>
      <c r="E105" s="247">
        <v>75.989999999999995</v>
      </c>
      <c r="F105" s="222"/>
      <c r="G105" s="222"/>
      <c r="H105" s="222"/>
      <c r="I105" s="222"/>
      <c r="J105" s="222"/>
      <c r="K105" s="222"/>
      <c r="L105" s="222"/>
      <c r="M105" s="222"/>
      <c r="N105" s="221"/>
      <c r="O105" s="221"/>
      <c r="P105" s="221"/>
      <c r="Q105" s="221"/>
      <c r="R105" s="222"/>
      <c r="S105" s="222"/>
      <c r="T105" s="222"/>
      <c r="U105" s="222"/>
      <c r="V105" s="222"/>
      <c r="W105" s="222"/>
      <c r="X105" s="222"/>
      <c r="Y105" s="222"/>
      <c r="Z105" s="212"/>
      <c r="AA105" s="212"/>
      <c r="AB105" s="212"/>
      <c r="AC105" s="212"/>
      <c r="AD105" s="212"/>
      <c r="AE105" s="212"/>
      <c r="AF105" s="212"/>
      <c r="AG105" s="212" t="s">
        <v>228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ht="20.399999999999999" outlineLevel="1" x14ac:dyDescent="0.25">
      <c r="A106" s="231">
        <v>27</v>
      </c>
      <c r="B106" s="232" t="s">
        <v>429</v>
      </c>
      <c r="C106" s="241" t="s">
        <v>430</v>
      </c>
      <c r="D106" s="233" t="s">
        <v>431</v>
      </c>
      <c r="E106" s="234">
        <v>12</v>
      </c>
      <c r="F106" s="235"/>
      <c r="G106" s="236">
        <f>ROUND(E106*F106,2)</f>
        <v>0</v>
      </c>
      <c r="H106" s="235"/>
      <c r="I106" s="236">
        <f>ROUND(E106*H106,2)</f>
        <v>0</v>
      </c>
      <c r="J106" s="235"/>
      <c r="K106" s="236">
        <f>ROUND(E106*J106,2)</f>
        <v>0</v>
      </c>
      <c r="L106" s="236">
        <v>21</v>
      </c>
      <c r="M106" s="236">
        <f>G106*(1+L106/100)</f>
        <v>0</v>
      </c>
      <c r="N106" s="234">
        <v>1.2999999999999999E-4</v>
      </c>
      <c r="O106" s="234">
        <f>ROUND(E106*N106,2)</f>
        <v>0</v>
      </c>
      <c r="P106" s="234">
        <v>0</v>
      </c>
      <c r="Q106" s="234">
        <f>ROUND(E106*P106,2)</f>
        <v>0</v>
      </c>
      <c r="R106" s="236" t="s">
        <v>377</v>
      </c>
      <c r="S106" s="236" t="s">
        <v>185</v>
      </c>
      <c r="T106" s="237" t="s">
        <v>185</v>
      </c>
      <c r="U106" s="222">
        <v>6.2</v>
      </c>
      <c r="V106" s="222">
        <f>ROUND(E106*U106,2)</f>
        <v>74.400000000000006</v>
      </c>
      <c r="W106" s="222"/>
      <c r="X106" s="222" t="s">
        <v>223</v>
      </c>
      <c r="Y106" s="222" t="s">
        <v>188</v>
      </c>
      <c r="Z106" s="212"/>
      <c r="AA106" s="212"/>
      <c r="AB106" s="212"/>
      <c r="AC106" s="212"/>
      <c r="AD106" s="212"/>
      <c r="AE106" s="212"/>
      <c r="AF106" s="212"/>
      <c r="AG106" s="212" t="s">
        <v>253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5">
      <c r="A107" s="219"/>
      <c r="B107" s="220"/>
      <c r="C107" s="249" t="s">
        <v>428</v>
      </c>
      <c r="D107" s="248"/>
      <c r="E107" s="248"/>
      <c r="F107" s="248"/>
      <c r="G107" s="248"/>
      <c r="H107" s="222"/>
      <c r="I107" s="222"/>
      <c r="J107" s="222"/>
      <c r="K107" s="222"/>
      <c r="L107" s="222"/>
      <c r="M107" s="222"/>
      <c r="N107" s="221"/>
      <c r="O107" s="221"/>
      <c r="P107" s="221"/>
      <c r="Q107" s="221"/>
      <c r="R107" s="222"/>
      <c r="S107" s="222"/>
      <c r="T107" s="222"/>
      <c r="U107" s="222"/>
      <c r="V107" s="222"/>
      <c r="W107" s="222"/>
      <c r="X107" s="222"/>
      <c r="Y107" s="222"/>
      <c r="Z107" s="212"/>
      <c r="AA107" s="212"/>
      <c r="AB107" s="212"/>
      <c r="AC107" s="212"/>
      <c r="AD107" s="212"/>
      <c r="AE107" s="212"/>
      <c r="AF107" s="212"/>
      <c r="AG107" s="212" t="s">
        <v>226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ht="20.399999999999999" outlineLevel="1" x14ac:dyDescent="0.25">
      <c r="A108" s="231">
        <v>28</v>
      </c>
      <c r="B108" s="232" t="s">
        <v>866</v>
      </c>
      <c r="C108" s="241" t="s">
        <v>867</v>
      </c>
      <c r="D108" s="233" t="s">
        <v>415</v>
      </c>
      <c r="E108" s="234">
        <v>12</v>
      </c>
      <c r="F108" s="235"/>
      <c r="G108" s="236">
        <f>ROUND(E108*F108,2)</f>
        <v>0</v>
      </c>
      <c r="H108" s="235"/>
      <c r="I108" s="236">
        <f>ROUND(E108*H108,2)</f>
        <v>0</v>
      </c>
      <c r="J108" s="235"/>
      <c r="K108" s="236">
        <f>ROUND(E108*J108,2)</f>
        <v>0</v>
      </c>
      <c r="L108" s="236">
        <v>21</v>
      </c>
      <c r="M108" s="236">
        <f>G108*(1+L108/100)</f>
        <v>0</v>
      </c>
      <c r="N108" s="234">
        <v>8.7470000000000006E-2</v>
      </c>
      <c r="O108" s="234">
        <f>ROUND(E108*N108,2)</f>
        <v>1.05</v>
      </c>
      <c r="P108" s="234">
        <v>0</v>
      </c>
      <c r="Q108" s="234">
        <f>ROUND(E108*P108,2)</f>
        <v>0</v>
      </c>
      <c r="R108" s="236" t="s">
        <v>815</v>
      </c>
      <c r="S108" s="236" t="s">
        <v>185</v>
      </c>
      <c r="T108" s="237" t="s">
        <v>185</v>
      </c>
      <c r="U108" s="222">
        <v>1.76251</v>
      </c>
      <c r="V108" s="222">
        <f>ROUND(E108*U108,2)</f>
        <v>21.15</v>
      </c>
      <c r="W108" s="222"/>
      <c r="X108" s="222" t="s">
        <v>816</v>
      </c>
      <c r="Y108" s="222" t="s">
        <v>188</v>
      </c>
      <c r="Z108" s="212"/>
      <c r="AA108" s="212"/>
      <c r="AB108" s="212"/>
      <c r="AC108" s="212"/>
      <c r="AD108" s="212"/>
      <c r="AE108" s="212"/>
      <c r="AF108" s="212"/>
      <c r="AG108" s="212" t="s">
        <v>817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5">
      <c r="A109" s="219"/>
      <c r="B109" s="220"/>
      <c r="C109" s="242" t="s">
        <v>868</v>
      </c>
      <c r="D109" s="239"/>
      <c r="E109" s="239"/>
      <c r="F109" s="239"/>
      <c r="G109" s="239"/>
      <c r="H109" s="222"/>
      <c r="I109" s="222"/>
      <c r="J109" s="222"/>
      <c r="K109" s="222"/>
      <c r="L109" s="222"/>
      <c r="M109" s="222"/>
      <c r="N109" s="221"/>
      <c r="O109" s="221"/>
      <c r="P109" s="221"/>
      <c r="Q109" s="221"/>
      <c r="R109" s="222"/>
      <c r="S109" s="222"/>
      <c r="T109" s="222"/>
      <c r="U109" s="222"/>
      <c r="V109" s="222"/>
      <c r="W109" s="222"/>
      <c r="X109" s="222"/>
      <c r="Y109" s="222"/>
      <c r="Z109" s="212"/>
      <c r="AA109" s="212"/>
      <c r="AB109" s="212"/>
      <c r="AC109" s="212"/>
      <c r="AD109" s="212"/>
      <c r="AE109" s="212"/>
      <c r="AF109" s="212"/>
      <c r="AG109" s="212" t="s">
        <v>191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38" t="str">
        <f>C109</f>
        <v>Plastové dno, šachta z korugované trouby, těsnění, šachtová roura teleskopická, rám do teleskopické trouby, poklop litinový.</v>
      </c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5">
      <c r="A110" s="219"/>
      <c r="B110" s="220"/>
      <c r="C110" s="250" t="s">
        <v>795</v>
      </c>
      <c r="D110" s="246"/>
      <c r="E110" s="247">
        <v>12</v>
      </c>
      <c r="F110" s="222"/>
      <c r="G110" s="222"/>
      <c r="H110" s="222"/>
      <c r="I110" s="222"/>
      <c r="J110" s="222"/>
      <c r="K110" s="222"/>
      <c r="L110" s="222"/>
      <c r="M110" s="222"/>
      <c r="N110" s="221"/>
      <c r="O110" s="221"/>
      <c r="P110" s="221"/>
      <c r="Q110" s="221"/>
      <c r="R110" s="222"/>
      <c r="S110" s="222"/>
      <c r="T110" s="222"/>
      <c r="U110" s="222"/>
      <c r="V110" s="222"/>
      <c r="W110" s="222"/>
      <c r="X110" s="222"/>
      <c r="Y110" s="222"/>
      <c r="Z110" s="212"/>
      <c r="AA110" s="212"/>
      <c r="AB110" s="212"/>
      <c r="AC110" s="212"/>
      <c r="AD110" s="212"/>
      <c r="AE110" s="212"/>
      <c r="AF110" s="212"/>
      <c r="AG110" s="212" t="s">
        <v>228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x14ac:dyDescent="0.25">
      <c r="A111" s="224" t="s">
        <v>180</v>
      </c>
      <c r="B111" s="225" t="s">
        <v>138</v>
      </c>
      <c r="C111" s="240" t="s">
        <v>139</v>
      </c>
      <c r="D111" s="226"/>
      <c r="E111" s="227"/>
      <c r="F111" s="228"/>
      <c r="G111" s="228">
        <f>SUMIF(AG112:AG113,"&lt;&gt;NOR",G112:G113)</f>
        <v>0</v>
      </c>
      <c r="H111" s="228"/>
      <c r="I111" s="228">
        <f>SUM(I112:I113)</f>
        <v>0</v>
      </c>
      <c r="J111" s="228"/>
      <c r="K111" s="228">
        <f>SUM(K112:K113)</f>
        <v>0</v>
      </c>
      <c r="L111" s="228"/>
      <c r="M111" s="228">
        <f>SUM(M112:M113)</f>
        <v>0</v>
      </c>
      <c r="N111" s="227"/>
      <c r="O111" s="227">
        <f>SUM(O112:O113)</f>
        <v>0</v>
      </c>
      <c r="P111" s="227"/>
      <c r="Q111" s="227">
        <f>SUM(Q112:Q113)</f>
        <v>0</v>
      </c>
      <c r="R111" s="228"/>
      <c r="S111" s="228"/>
      <c r="T111" s="229"/>
      <c r="U111" s="223"/>
      <c r="V111" s="223">
        <f>SUM(V112:V113)</f>
        <v>20.73</v>
      </c>
      <c r="W111" s="223"/>
      <c r="X111" s="223"/>
      <c r="Y111" s="223"/>
      <c r="AG111" t="s">
        <v>181</v>
      </c>
    </row>
    <row r="112" spans="1:60" ht="20.399999999999999" outlineLevel="1" x14ac:dyDescent="0.25">
      <c r="A112" s="231">
        <v>29</v>
      </c>
      <c r="B112" s="232" t="s">
        <v>635</v>
      </c>
      <c r="C112" s="241" t="s">
        <v>636</v>
      </c>
      <c r="D112" s="233" t="s">
        <v>333</v>
      </c>
      <c r="E112" s="234">
        <v>98.025180000000006</v>
      </c>
      <c r="F112" s="235"/>
      <c r="G112" s="236">
        <f>ROUND(E112*F112,2)</f>
        <v>0</v>
      </c>
      <c r="H112" s="235"/>
      <c r="I112" s="236">
        <f>ROUND(E112*H112,2)</f>
        <v>0</v>
      </c>
      <c r="J112" s="235"/>
      <c r="K112" s="236">
        <f>ROUND(E112*J112,2)</f>
        <v>0</v>
      </c>
      <c r="L112" s="236">
        <v>21</v>
      </c>
      <c r="M112" s="236">
        <f>G112*(1+L112/100)</f>
        <v>0</v>
      </c>
      <c r="N112" s="234">
        <v>0</v>
      </c>
      <c r="O112" s="234">
        <f>ROUND(E112*N112,2)</f>
        <v>0</v>
      </c>
      <c r="P112" s="234">
        <v>0</v>
      </c>
      <c r="Q112" s="234">
        <f>ROUND(E112*P112,2)</f>
        <v>0</v>
      </c>
      <c r="R112" s="236" t="s">
        <v>377</v>
      </c>
      <c r="S112" s="236" t="s">
        <v>185</v>
      </c>
      <c r="T112" s="237" t="s">
        <v>185</v>
      </c>
      <c r="U112" s="222">
        <v>0.21149999999999999</v>
      </c>
      <c r="V112" s="222">
        <f>ROUND(E112*U112,2)</f>
        <v>20.73</v>
      </c>
      <c r="W112" s="222"/>
      <c r="X112" s="222" t="s">
        <v>481</v>
      </c>
      <c r="Y112" s="222" t="s">
        <v>188</v>
      </c>
      <c r="Z112" s="212"/>
      <c r="AA112" s="212"/>
      <c r="AB112" s="212"/>
      <c r="AC112" s="212"/>
      <c r="AD112" s="212"/>
      <c r="AE112" s="212"/>
      <c r="AF112" s="212"/>
      <c r="AG112" s="212" t="s">
        <v>482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5">
      <c r="A113" s="219"/>
      <c r="B113" s="220"/>
      <c r="C113" s="249" t="s">
        <v>638</v>
      </c>
      <c r="D113" s="248"/>
      <c r="E113" s="248"/>
      <c r="F113" s="248"/>
      <c r="G113" s="248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2"/>
      <c r="S113" s="222"/>
      <c r="T113" s="222"/>
      <c r="U113" s="222"/>
      <c r="V113" s="222"/>
      <c r="W113" s="222"/>
      <c r="X113" s="222"/>
      <c r="Y113" s="222"/>
      <c r="Z113" s="212"/>
      <c r="AA113" s="212"/>
      <c r="AB113" s="212"/>
      <c r="AC113" s="212"/>
      <c r="AD113" s="212"/>
      <c r="AE113" s="212"/>
      <c r="AF113" s="212"/>
      <c r="AG113" s="212" t="s">
        <v>226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x14ac:dyDescent="0.25">
      <c r="A114" s="3"/>
      <c r="B114" s="4"/>
      <c r="C114" s="243"/>
      <c r="D114" s="6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AE114">
        <v>15</v>
      </c>
      <c r="AF114">
        <v>21</v>
      </c>
      <c r="AG114" t="s">
        <v>166</v>
      </c>
    </row>
    <row r="115" spans="1:60" x14ac:dyDescent="0.25">
      <c r="A115" s="215"/>
      <c r="B115" s="216" t="s">
        <v>29</v>
      </c>
      <c r="C115" s="244"/>
      <c r="D115" s="217"/>
      <c r="E115" s="218"/>
      <c r="F115" s="218"/>
      <c r="G115" s="230">
        <f>G8+G12+G24+G31+G50+G74+G85+G89+G102+G111</f>
        <v>0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AE115">
        <f>SUMIF(L7:L113,AE114,G7:G113)</f>
        <v>0</v>
      </c>
      <c r="AF115">
        <f>SUMIF(L7:L113,AF114,G7:G113)</f>
        <v>0</v>
      </c>
      <c r="AG115" t="s">
        <v>216</v>
      </c>
    </row>
    <row r="116" spans="1:60" x14ac:dyDescent="0.25">
      <c r="A116" s="251" t="s">
        <v>498</v>
      </c>
      <c r="B116" s="251"/>
      <c r="C116" s="243"/>
      <c r="D116" s="6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60" x14ac:dyDescent="0.25">
      <c r="A117" s="3"/>
      <c r="B117" s="4" t="s">
        <v>869</v>
      </c>
      <c r="C117" s="243" t="s">
        <v>870</v>
      </c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AG117" t="s">
        <v>501</v>
      </c>
    </row>
    <row r="118" spans="1:60" x14ac:dyDescent="0.25">
      <c r="A118" s="3"/>
      <c r="B118" s="4" t="s">
        <v>871</v>
      </c>
      <c r="C118" s="243" t="s">
        <v>642</v>
      </c>
      <c r="D118" s="6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G118" t="s">
        <v>504</v>
      </c>
    </row>
    <row r="119" spans="1:60" x14ac:dyDescent="0.25">
      <c r="A119" s="3"/>
      <c r="B119" s="4"/>
      <c r="C119" s="243" t="s">
        <v>505</v>
      </c>
      <c r="D119" s="6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G119" t="s">
        <v>506</v>
      </c>
    </row>
    <row r="120" spans="1:60" x14ac:dyDescent="0.25">
      <c r="A120" s="3"/>
      <c r="B120" s="4"/>
      <c r="C120" s="243"/>
      <c r="D120" s="6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60" x14ac:dyDescent="0.25">
      <c r="C121" s="245"/>
      <c r="D121" s="10"/>
      <c r="AG121" t="s">
        <v>217</v>
      </c>
    </row>
    <row r="122" spans="1:60" x14ac:dyDescent="0.25">
      <c r="D122" s="10"/>
    </row>
    <row r="123" spans="1:60" x14ac:dyDescent="0.25">
      <c r="D123" s="10"/>
    </row>
    <row r="124" spans="1:60" x14ac:dyDescent="0.25">
      <c r="D124" s="10"/>
    </row>
    <row r="125" spans="1:60" x14ac:dyDescent="0.25">
      <c r="D125" s="10"/>
    </row>
    <row r="126" spans="1:60" x14ac:dyDescent="0.25">
      <c r="D126" s="10"/>
    </row>
    <row r="127" spans="1:60" x14ac:dyDescent="0.25">
      <c r="D127" s="10"/>
    </row>
    <row r="128" spans="1:60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jfT3m+vns9KtTuMiTIG0ZLJjIB/iRV0NmpXbW+6iAyfFVgesmQN1qTkyV25yHZq800OmRMf4i8+MMvh25kgX4A==" saltValue="8u+/Yvzfb73p0cr7SL1Cng==" spinCount="100000" sheet="1" formatRows="0"/>
  <mergeCells count="27">
    <mergeCell ref="C94:G94"/>
    <mergeCell ref="C104:G104"/>
    <mergeCell ref="C107:G107"/>
    <mergeCell ref="C109:G109"/>
    <mergeCell ref="C113:G113"/>
    <mergeCell ref="C60:G60"/>
    <mergeCell ref="C67:G67"/>
    <mergeCell ref="C76:G76"/>
    <mergeCell ref="C79:G79"/>
    <mergeCell ref="C87:G87"/>
    <mergeCell ref="C91:G91"/>
    <mergeCell ref="C33:G33"/>
    <mergeCell ref="C37:G37"/>
    <mergeCell ref="C41:G41"/>
    <mergeCell ref="C48:G48"/>
    <mergeCell ref="C52:G52"/>
    <mergeCell ref="C59:G59"/>
    <mergeCell ref="A1:G1"/>
    <mergeCell ref="C2:G2"/>
    <mergeCell ref="C3:G3"/>
    <mergeCell ref="C4:G4"/>
    <mergeCell ref="A116:B116"/>
    <mergeCell ref="C10:G10"/>
    <mergeCell ref="C14:G14"/>
    <mergeCell ref="C18:G18"/>
    <mergeCell ref="C26:G26"/>
    <mergeCell ref="C29:G2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6" customWidth="1"/>
    <col min="3" max="3" width="63.33203125" style="17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7" t="s">
        <v>218</v>
      </c>
      <c r="B1" s="197"/>
      <c r="C1" s="197"/>
      <c r="D1" s="197"/>
      <c r="E1" s="197"/>
      <c r="F1" s="197"/>
      <c r="G1" s="197"/>
      <c r="AG1" t="s">
        <v>153</v>
      </c>
    </row>
    <row r="2" spans="1:60" ht="25.05" customHeight="1" x14ac:dyDescent="0.25">
      <c r="A2" s="198" t="s">
        <v>7</v>
      </c>
      <c r="B2" s="48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5.05" customHeight="1" x14ac:dyDescent="0.25">
      <c r="A3" s="198" t="s">
        <v>8</v>
      </c>
      <c r="B3" s="48" t="s">
        <v>73</v>
      </c>
      <c r="C3" s="201" t="s">
        <v>74</v>
      </c>
      <c r="D3" s="199"/>
      <c r="E3" s="199"/>
      <c r="F3" s="199"/>
      <c r="G3" s="200"/>
      <c r="AC3" s="176" t="s">
        <v>154</v>
      </c>
      <c r="AG3" t="s">
        <v>156</v>
      </c>
    </row>
    <row r="4" spans="1:60" ht="25.05" customHeight="1" x14ac:dyDescent="0.25">
      <c r="A4" s="202" t="s">
        <v>9</v>
      </c>
      <c r="B4" s="203" t="s">
        <v>73</v>
      </c>
      <c r="C4" s="204" t="s">
        <v>74</v>
      </c>
      <c r="D4" s="205"/>
      <c r="E4" s="205"/>
      <c r="F4" s="205"/>
      <c r="G4" s="206"/>
      <c r="AG4" t="s">
        <v>157</v>
      </c>
    </row>
    <row r="5" spans="1:60" x14ac:dyDescent="0.25">
      <c r="D5" s="10"/>
    </row>
    <row r="6" spans="1:60" ht="39.6" x14ac:dyDescent="0.25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5">
      <c r="A8" s="224" t="s">
        <v>180</v>
      </c>
      <c r="B8" s="225" t="s">
        <v>108</v>
      </c>
      <c r="C8" s="240" t="s">
        <v>109</v>
      </c>
      <c r="D8" s="226"/>
      <c r="E8" s="227"/>
      <c r="F8" s="228"/>
      <c r="G8" s="228">
        <f>SUMIF(AG9:AG36,"&lt;&gt;NOR",G9:G36)</f>
        <v>0</v>
      </c>
      <c r="H8" s="228"/>
      <c r="I8" s="228">
        <f>SUM(I9:I36)</f>
        <v>0</v>
      </c>
      <c r="J8" s="228"/>
      <c r="K8" s="228">
        <f>SUM(K9:K36)</f>
        <v>0</v>
      </c>
      <c r="L8" s="228"/>
      <c r="M8" s="228">
        <f>SUM(M9:M36)</f>
        <v>0</v>
      </c>
      <c r="N8" s="227"/>
      <c r="O8" s="227">
        <f>SUM(O9:O36)</f>
        <v>0</v>
      </c>
      <c r="P8" s="227"/>
      <c r="Q8" s="227">
        <f>SUM(Q9:Q36)</f>
        <v>0</v>
      </c>
      <c r="R8" s="228"/>
      <c r="S8" s="228"/>
      <c r="T8" s="229"/>
      <c r="U8" s="223"/>
      <c r="V8" s="223">
        <f>SUM(V9:V36)</f>
        <v>45.87</v>
      </c>
      <c r="W8" s="223"/>
      <c r="X8" s="223"/>
      <c r="Y8" s="223"/>
      <c r="AG8" t="s">
        <v>181</v>
      </c>
    </row>
    <row r="9" spans="1:60" outlineLevel="1" x14ac:dyDescent="0.25">
      <c r="A9" s="231">
        <v>1</v>
      </c>
      <c r="B9" s="232" t="s">
        <v>512</v>
      </c>
      <c r="C9" s="241" t="s">
        <v>513</v>
      </c>
      <c r="D9" s="233" t="s">
        <v>231</v>
      </c>
      <c r="E9" s="234">
        <v>2.2480799999999999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 t="s">
        <v>232</v>
      </c>
      <c r="S9" s="236" t="s">
        <v>185</v>
      </c>
      <c r="T9" s="237" t="s">
        <v>185</v>
      </c>
      <c r="U9" s="222">
        <v>1.7629999999999999</v>
      </c>
      <c r="V9" s="222">
        <f>ROUND(E9*U9,2)</f>
        <v>3.96</v>
      </c>
      <c r="W9" s="222"/>
      <c r="X9" s="222" t="s">
        <v>223</v>
      </c>
      <c r="Y9" s="222" t="s">
        <v>188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19"/>
      <c r="B10" s="220"/>
      <c r="C10" s="249" t="s">
        <v>514</v>
      </c>
      <c r="D10" s="248"/>
      <c r="E10" s="248"/>
      <c r="F10" s="248"/>
      <c r="G10" s="248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226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38" t="str">
        <f>C10</f>
        <v>Příplatek k cenám hloubených vykopávek za ztížení vykopávky v blízkosti podzemního vedení nebo výbušnin pro jakoukoliv třídu horniny.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5">
      <c r="A11" s="219"/>
      <c r="B11" s="220"/>
      <c r="C11" s="250" t="s">
        <v>872</v>
      </c>
      <c r="D11" s="246"/>
      <c r="E11" s="247">
        <v>2.2480799999999999</v>
      </c>
      <c r="F11" s="222"/>
      <c r="G11" s="22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228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5">
      <c r="A12" s="231">
        <v>2</v>
      </c>
      <c r="B12" s="232" t="s">
        <v>873</v>
      </c>
      <c r="C12" s="241" t="s">
        <v>874</v>
      </c>
      <c r="D12" s="233" t="s">
        <v>231</v>
      </c>
      <c r="E12" s="234">
        <v>92.864199999999997</v>
      </c>
      <c r="F12" s="235"/>
      <c r="G12" s="236">
        <f>ROUND(E12*F12,2)</f>
        <v>0</v>
      </c>
      <c r="H12" s="235"/>
      <c r="I12" s="236">
        <f>ROUND(E12*H12,2)</f>
        <v>0</v>
      </c>
      <c r="J12" s="235"/>
      <c r="K12" s="236">
        <f>ROUND(E12*J12,2)</f>
        <v>0</v>
      </c>
      <c r="L12" s="236">
        <v>21</v>
      </c>
      <c r="M12" s="236">
        <f>G12*(1+L12/100)</f>
        <v>0</v>
      </c>
      <c r="N12" s="234">
        <v>0</v>
      </c>
      <c r="O12" s="234">
        <f>ROUND(E12*N12,2)</f>
        <v>0</v>
      </c>
      <c r="P12" s="234">
        <v>0</v>
      </c>
      <c r="Q12" s="234">
        <f>ROUND(E12*P12,2)</f>
        <v>0</v>
      </c>
      <c r="R12" s="236" t="s">
        <v>232</v>
      </c>
      <c r="S12" s="236" t="s">
        <v>185</v>
      </c>
      <c r="T12" s="237" t="s">
        <v>185</v>
      </c>
      <c r="U12" s="222">
        <v>0.106</v>
      </c>
      <c r="V12" s="222">
        <f>ROUND(E12*U12,2)</f>
        <v>9.84</v>
      </c>
      <c r="W12" s="222"/>
      <c r="X12" s="222" t="s">
        <v>223</v>
      </c>
      <c r="Y12" s="222" t="s">
        <v>188</v>
      </c>
      <c r="Z12" s="212"/>
      <c r="AA12" s="212"/>
      <c r="AB12" s="212"/>
      <c r="AC12" s="212"/>
      <c r="AD12" s="212"/>
      <c r="AE12" s="212"/>
      <c r="AF12" s="212"/>
      <c r="AG12" s="212" t="s">
        <v>224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1" outlineLevel="2" x14ac:dyDescent="0.25">
      <c r="A13" s="219"/>
      <c r="B13" s="220"/>
      <c r="C13" s="249" t="s">
        <v>875</v>
      </c>
      <c r="D13" s="248"/>
      <c r="E13" s="248"/>
      <c r="F13" s="248"/>
      <c r="G13" s="248"/>
      <c r="H13" s="222"/>
      <c r="I13" s="222"/>
      <c r="J13" s="222"/>
      <c r="K13" s="222"/>
      <c r="L13" s="222"/>
      <c r="M13" s="222"/>
      <c r="N13" s="221"/>
      <c r="O13" s="221"/>
      <c r="P13" s="221"/>
      <c r="Q13" s="221"/>
      <c r="R13" s="222"/>
      <c r="S13" s="222"/>
      <c r="T13" s="222"/>
      <c r="U13" s="222"/>
      <c r="V13" s="222"/>
      <c r="W13" s="222"/>
      <c r="X13" s="222"/>
      <c r="Y13" s="222"/>
      <c r="Z13" s="212"/>
      <c r="AA13" s="212"/>
      <c r="AB13" s="212"/>
      <c r="AC13" s="212"/>
      <c r="AD13" s="212"/>
      <c r="AE13" s="212"/>
      <c r="AF13" s="212"/>
      <c r="AG13" s="212" t="s">
        <v>226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38" t="str">
        <f>C13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13" s="212"/>
      <c r="BC13" s="212"/>
      <c r="BD13" s="212"/>
      <c r="BE13" s="212"/>
      <c r="BF13" s="212"/>
      <c r="BG13" s="212"/>
      <c r="BH13" s="212"/>
    </row>
    <row r="14" spans="1:60" outlineLevel="2" x14ac:dyDescent="0.25">
      <c r="A14" s="219"/>
      <c r="B14" s="220"/>
      <c r="C14" s="250" t="s">
        <v>876</v>
      </c>
      <c r="D14" s="246"/>
      <c r="E14" s="247">
        <v>92.864199999999997</v>
      </c>
      <c r="F14" s="222"/>
      <c r="G14" s="222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228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1" x14ac:dyDescent="0.25">
      <c r="A15" s="231">
        <v>3</v>
      </c>
      <c r="B15" s="232" t="s">
        <v>877</v>
      </c>
      <c r="C15" s="241" t="s">
        <v>878</v>
      </c>
      <c r="D15" s="233" t="s">
        <v>231</v>
      </c>
      <c r="E15" s="234">
        <v>27.859259999999999</v>
      </c>
      <c r="F15" s="235"/>
      <c r="G15" s="236">
        <f>ROUND(E15*F15,2)</f>
        <v>0</v>
      </c>
      <c r="H15" s="235"/>
      <c r="I15" s="236">
        <f>ROUND(E15*H15,2)</f>
        <v>0</v>
      </c>
      <c r="J15" s="235"/>
      <c r="K15" s="236">
        <f>ROUND(E15*J15,2)</f>
        <v>0</v>
      </c>
      <c r="L15" s="236">
        <v>21</v>
      </c>
      <c r="M15" s="236">
        <f>G15*(1+L15/100)</f>
        <v>0</v>
      </c>
      <c r="N15" s="234">
        <v>0</v>
      </c>
      <c r="O15" s="234">
        <f>ROUND(E15*N15,2)</f>
        <v>0</v>
      </c>
      <c r="P15" s="234">
        <v>0</v>
      </c>
      <c r="Q15" s="234">
        <f>ROUND(E15*P15,2)</f>
        <v>0</v>
      </c>
      <c r="R15" s="236" t="s">
        <v>232</v>
      </c>
      <c r="S15" s="236" t="s">
        <v>185</v>
      </c>
      <c r="T15" s="237" t="s">
        <v>185</v>
      </c>
      <c r="U15" s="222">
        <v>4.3099999999999999E-2</v>
      </c>
      <c r="V15" s="222">
        <f>ROUND(E15*U15,2)</f>
        <v>1.2</v>
      </c>
      <c r="W15" s="222"/>
      <c r="X15" s="222" t="s">
        <v>223</v>
      </c>
      <c r="Y15" s="222" t="s">
        <v>188</v>
      </c>
      <c r="Z15" s="212"/>
      <c r="AA15" s="212"/>
      <c r="AB15" s="212"/>
      <c r="AC15" s="212"/>
      <c r="AD15" s="212"/>
      <c r="AE15" s="212"/>
      <c r="AF15" s="212"/>
      <c r="AG15" s="212" t="s">
        <v>224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ht="21" outlineLevel="2" x14ac:dyDescent="0.25">
      <c r="A16" s="219"/>
      <c r="B16" s="220"/>
      <c r="C16" s="249" t="s">
        <v>875</v>
      </c>
      <c r="D16" s="248"/>
      <c r="E16" s="248"/>
      <c r="F16" s="248"/>
      <c r="G16" s="248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226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38" t="str">
        <f>C16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16" s="212"/>
      <c r="BC16" s="212"/>
      <c r="BD16" s="212"/>
      <c r="BE16" s="212"/>
      <c r="BF16" s="212"/>
      <c r="BG16" s="212"/>
      <c r="BH16" s="212"/>
    </row>
    <row r="17" spans="1:60" outlineLevel="2" x14ac:dyDescent="0.25">
      <c r="A17" s="219"/>
      <c r="B17" s="220"/>
      <c r="C17" s="250" t="s">
        <v>879</v>
      </c>
      <c r="D17" s="246"/>
      <c r="E17" s="247">
        <v>27.859259999999999</v>
      </c>
      <c r="F17" s="222"/>
      <c r="G17" s="22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228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31">
        <v>4</v>
      </c>
      <c r="B18" s="232" t="s">
        <v>271</v>
      </c>
      <c r="C18" s="241" t="s">
        <v>272</v>
      </c>
      <c r="D18" s="233" t="s">
        <v>231</v>
      </c>
      <c r="E18" s="234">
        <v>166.41793999999999</v>
      </c>
      <c r="F18" s="235"/>
      <c r="G18" s="236">
        <f>ROUND(E18*F18,2)</f>
        <v>0</v>
      </c>
      <c r="H18" s="235"/>
      <c r="I18" s="236">
        <f>ROUND(E18*H18,2)</f>
        <v>0</v>
      </c>
      <c r="J18" s="235"/>
      <c r="K18" s="236">
        <f>ROUND(E18*J18,2)</f>
        <v>0</v>
      </c>
      <c r="L18" s="236">
        <v>21</v>
      </c>
      <c r="M18" s="236">
        <f>G18*(1+L18/100)</f>
        <v>0</v>
      </c>
      <c r="N18" s="234">
        <v>0</v>
      </c>
      <c r="O18" s="234">
        <f>ROUND(E18*N18,2)</f>
        <v>0</v>
      </c>
      <c r="P18" s="234">
        <v>0</v>
      </c>
      <c r="Q18" s="234">
        <f>ROUND(E18*P18,2)</f>
        <v>0</v>
      </c>
      <c r="R18" s="236" t="s">
        <v>232</v>
      </c>
      <c r="S18" s="236" t="s">
        <v>185</v>
      </c>
      <c r="T18" s="237" t="s">
        <v>185</v>
      </c>
      <c r="U18" s="222">
        <v>0.16</v>
      </c>
      <c r="V18" s="222">
        <f>ROUND(E18*U18,2)</f>
        <v>26.63</v>
      </c>
      <c r="W18" s="222"/>
      <c r="X18" s="222" t="s">
        <v>223</v>
      </c>
      <c r="Y18" s="222" t="s">
        <v>188</v>
      </c>
      <c r="Z18" s="212"/>
      <c r="AA18" s="212"/>
      <c r="AB18" s="212"/>
      <c r="AC18" s="212"/>
      <c r="AD18" s="212"/>
      <c r="AE18" s="212"/>
      <c r="AF18" s="212"/>
      <c r="AG18" s="212" t="s">
        <v>253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1" outlineLevel="2" x14ac:dyDescent="0.25">
      <c r="A19" s="219"/>
      <c r="B19" s="220"/>
      <c r="C19" s="249" t="s">
        <v>273</v>
      </c>
      <c r="D19" s="248"/>
      <c r="E19" s="248"/>
      <c r="F19" s="248"/>
      <c r="G19" s="248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226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38" t="str">
        <f>C19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9" s="212"/>
      <c r="BC19" s="212"/>
      <c r="BD19" s="212"/>
      <c r="BE19" s="212"/>
      <c r="BF19" s="212"/>
      <c r="BG19" s="212"/>
      <c r="BH19" s="212"/>
    </row>
    <row r="20" spans="1:60" outlineLevel="2" x14ac:dyDescent="0.25">
      <c r="A20" s="219"/>
      <c r="B20" s="220"/>
      <c r="C20" s="250" t="s">
        <v>764</v>
      </c>
      <c r="D20" s="246"/>
      <c r="E20" s="247"/>
      <c r="F20" s="222"/>
      <c r="G20" s="222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228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5">
      <c r="A21" s="219"/>
      <c r="B21" s="220"/>
      <c r="C21" s="250" t="s">
        <v>880</v>
      </c>
      <c r="D21" s="246"/>
      <c r="E21" s="247">
        <v>6.0198600000000004</v>
      </c>
      <c r="F21" s="222"/>
      <c r="G21" s="22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228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0.399999999999999" outlineLevel="3" x14ac:dyDescent="0.25">
      <c r="A22" s="219"/>
      <c r="B22" s="220"/>
      <c r="C22" s="250" t="s">
        <v>881</v>
      </c>
      <c r="D22" s="246"/>
      <c r="E22" s="247">
        <v>74.044920000000005</v>
      </c>
      <c r="F22" s="222"/>
      <c r="G22" s="222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228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5">
      <c r="A23" s="219"/>
      <c r="B23" s="220"/>
      <c r="C23" s="250" t="s">
        <v>882</v>
      </c>
      <c r="D23" s="246"/>
      <c r="E23" s="247">
        <v>70.929559999999995</v>
      </c>
      <c r="F23" s="222"/>
      <c r="G23" s="222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228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5">
      <c r="A24" s="219"/>
      <c r="B24" s="220"/>
      <c r="C24" s="250" t="s">
        <v>883</v>
      </c>
      <c r="D24" s="246"/>
      <c r="E24" s="247">
        <v>37.200000000000003</v>
      </c>
      <c r="F24" s="222"/>
      <c r="G24" s="222"/>
      <c r="H24" s="222"/>
      <c r="I24" s="222"/>
      <c r="J24" s="222"/>
      <c r="K24" s="222"/>
      <c r="L24" s="222"/>
      <c r="M24" s="222"/>
      <c r="N24" s="221"/>
      <c r="O24" s="221"/>
      <c r="P24" s="221"/>
      <c r="Q24" s="221"/>
      <c r="R24" s="222"/>
      <c r="S24" s="222"/>
      <c r="T24" s="222"/>
      <c r="U24" s="222"/>
      <c r="V24" s="222"/>
      <c r="W24" s="222"/>
      <c r="X24" s="222"/>
      <c r="Y24" s="222"/>
      <c r="Z24" s="212"/>
      <c r="AA24" s="212"/>
      <c r="AB24" s="212"/>
      <c r="AC24" s="212"/>
      <c r="AD24" s="212"/>
      <c r="AE24" s="212"/>
      <c r="AF24" s="212"/>
      <c r="AG24" s="212" t="s">
        <v>228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5">
      <c r="A25" s="219"/>
      <c r="B25" s="220"/>
      <c r="C25" s="250" t="s">
        <v>884</v>
      </c>
      <c r="D25" s="246"/>
      <c r="E25" s="247">
        <v>-21.776399999999999</v>
      </c>
      <c r="F25" s="222"/>
      <c r="G25" s="22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228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31">
        <v>5</v>
      </c>
      <c r="B26" s="232" t="s">
        <v>276</v>
      </c>
      <c r="C26" s="241" t="s">
        <v>277</v>
      </c>
      <c r="D26" s="233" t="s">
        <v>231</v>
      </c>
      <c r="E26" s="234">
        <v>49.925379999999997</v>
      </c>
      <c r="F26" s="235"/>
      <c r="G26" s="236">
        <f>ROUND(E26*F26,2)</f>
        <v>0</v>
      </c>
      <c r="H26" s="235"/>
      <c r="I26" s="236">
        <f>ROUND(E26*H26,2)</f>
        <v>0</v>
      </c>
      <c r="J26" s="235"/>
      <c r="K26" s="236">
        <f>ROUND(E26*J26,2)</f>
        <v>0</v>
      </c>
      <c r="L26" s="236">
        <v>21</v>
      </c>
      <c r="M26" s="236">
        <f>G26*(1+L26/100)</f>
        <v>0</v>
      </c>
      <c r="N26" s="234">
        <v>0</v>
      </c>
      <c r="O26" s="234">
        <f>ROUND(E26*N26,2)</f>
        <v>0</v>
      </c>
      <c r="P26" s="234">
        <v>0</v>
      </c>
      <c r="Q26" s="234">
        <f>ROUND(E26*P26,2)</f>
        <v>0</v>
      </c>
      <c r="R26" s="236" t="s">
        <v>232</v>
      </c>
      <c r="S26" s="236" t="s">
        <v>185</v>
      </c>
      <c r="T26" s="237" t="s">
        <v>185</v>
      </c>
      <c r="U26" s="222">
        <v>8.5000000000000006E-2</v>
      </c>
      <c r="V26" s="222">
        <f>ROUND(E26*U26,2)</f>
        <v>4.24</v>
      </c>
      <c r="W26" s="222"/>
      <c r="X26" s="222" t="s">
        <v>223</v>
      </c>
      <c r="Y26" s="222" t="s">
        <v>188</v>
      </c>
      <c r="Z26" s="212"/>
      <c r="AA26" s="212"/>
      <c r="AB26" s="212"/>
      <c r="AC26" s="212"/>
      <c r="AD26" s="212"/>
      <c r="AE26" s="212"/>
      <c r="AF26" s="212"/>
      <c r="AG26" s="212" t="s">
        <v>253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1" outlineLevel="2" x14ac:dyDescent="0.25">
      <c r="A27" s="219"/>
      <c r="B27" s="220"/>
      <c r="C27" s="249" t="s">
        <v>273</v>
      </c>
      <c r="D27" s="248"/>
      <c r="E27" s="248"/>
      <c r="F27" s="248"/>
      <c r="G27" s="248"/>
      <c r="H27" s="222"/>
      <c r="I27" s="222"/>
      <c r="J27" s="222"/>
      <c r="K27" s="222"/>
      <c r="L27" s="222"/>
      <c r="M27" s="222"/>
      <c r="N27" s="221"/>
      <c r="O27" s="221"/>
      <c r="P27" s="221"/>
      <c r="Q27" s="221"/>
      <c r="R27" s="222"/>
      <c r="S27" s="222"/>
      <c r="T27" s="222"/>
      <c r="U27" s="222"/>
      <c r="V27" s="222"/>
      <c r="W27" s="222"/>
      <c r="X27" s="222"/>
      <c r="Y27" s="222"/>
      <c r="Z27" s="212"/>
      <c r="AA27" s="212"/>
      <c r="AB27" s="212"/>
      <c r="AC27" s="212"/>
      <c r="AD27" s="212"/>
      <c r="AE27" s="212"/>
      <c r="AF27" s="212"/>
      <c r="AG27" s="212" t="s">
        <v>226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38" t="str">
        <f>C27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7" s="212"/>
      <c r="BC27" s="212"/>
      <c r="BD27" s="212"/>
      <c r="BE27" s="212"/>
      <c r="BF27" s="212"/>
      <c r="BG27" s="212"/>
      <c r="BH27" s="212"/>
    </row>
    <row r="28" spans="1:60" outlineLevel="2" x14ac:dyDescent="0.25">
      <c r="A28" s="219"/>
      <c r="B28" s="220"/>
      <c r="C28" s="262" t="s">
        <v>259</v>
      </c>
      <c r="D28" s="252"/>
      <c r="E28" s="253"/>
      <c r="F28" s="222"/>
      <c r="G28" s="222"/>
      <c r="H28" s="222"/>
      <c r="I28" s="222"/>
      <c r="J28" s="222"/>
      <c r="K28" s="222"/>
      <c r="L28" s="222"/>
      <c r="M28" s="222"/>
      <c r="N28" s="221"/>
      <c r="O28" s="221"/>
      <c r="P28" s="221"/>
      <c r="Q28" s="221"/>
      <c r="R28" s="222"/>
      <c r="S28" s="222"/>
      <c r="T28" s="222"/>
      <c r="U28" s="222"/>
      <c r="V28" s="222"/>
      <c r="W28" s="222"/>
      <c r="X28" s="222"/>
      <c r="Y28" s="222"/>
      <c r="Z28" s="212"/>
      <c r="AA28" s="212"/>
      <c r="AB28" s="212"/>
      <c r="AC28" s="212"/>
      <c r="AD28" s="212"/>
      <c r="AE28" s="212"/>
      <c r="AF28" s="212"/>
      <c r="AG28" s="212" t="s">
        <v>228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5">
      <c r="A29" s="219"/>
      <c r="B29" s="220"/>
      <c r="C29" s="263" t="s">
        <v>885</v>
      </c>
      <c r="D29" s="252"/>
      <c r="E29" s="253"/>
      <c r="F29" s="222"/>
      <c r="G29" s="222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228</v>
      </c>
      <c r="AH29" s="212">
        <v>2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5">
      <c r="A30" s="219"/>
      <c r="B30" s="220"/>
      <c r="C30" s="263" t="s">
        <v>886</v>
      </c>
      <c r="D30" s="252"/>
      <c r="E30" s="253">
        <v>6.0198600000000004</v>
      </c>
      <c r="F30" s="222"/>
      <c r="G30" s="222"/>
      <c r="H30" s="222"/>
      <c r="I30" s="222"/>
      <c r="J30" s="222"/>
      <c r="K30" s="222"/>
      <c r="L30" s="222"/>
      <c r="M30" s="222"/>
      <c r="N30" s="221"/>
      <c r="O30" s="221"/>
      <c r="P30" s="221"/>
      <c r="Q30" s="221"/>
      <c r="R30" s="222"/>
      <c r="S30" s="222"/>
      <c r="T30" s="222"/>
      <c r="U30" s="222"/>
      <c r="V30" s="222"/>
      <c r="W30" s="222"/>
      <c r="X30" s="222"/>
      <c r="Y30" s="222"/>
      <c r="Z30" s="212"/>
      <c r="AA30" s="212"/>
      <c r="AB30" s="212"/>
      <c r="AC30" s="212"/>
      <c r="AD30" s="212"/>
      <c r="AE30" s="212"/>
      <c r="AF30" s="212"/>
      <c r="AG30" s="212" t="s">
        <v>228</v>
      </c>
      <c r="AH30" s="212">
        <v>2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ht="20.399999999999999" outlineLevel="3" x14ac:dyDescent="0.25">
      <c r="A31" s="219"/>
      <c r="B31" s="220"/>
      <c r="C31" s="263" t="s">
        <v>887</v>
      </c>
      <c r="D31" s="252"/>
      <c r="E31" s="253">
        <v>74.044920000000005</v>
      </c>
      <c r="F31" s="222"/>
      <c r="G31" s="222"/>
      <c r="H31" s="222"/>
      <c r="I31" s="222"/>
      <c r="J31" s="222"/>
      <c r="K31" s="222"/>
      <c r="L31" s="222"/>
      <c r="M31" s="222"/>
      <c r="N31" s="221"/>
      <c r="O31" s="221"/>
      <c r="P31" s="221"/>
      <c r="Q31" s="221"/>
      <c r="R31" s="222"/>
      <c r="S31" s="222"/>
      <c r="T31" s="222"/>
      <c r="U31" s="222"/>
      <c r="V31" s="222"/>
      <c r="W31" s="222"/>
      <c r="X31" s="222"/>
      <c r="Y31" s="222"/>
      <c r="Z31" s="212"/>
      <c r="AA31" s="212"/>
      <c r="AB31" s="212"/>
      <c r="AC31" s="212"/>
      <c r="AD31" s="212"/>
      <c r="AE31" s="212"/>
      <c r="AF31" s="212"/>
      <c r="AG31" s="212" t="s">
        <v>228</v>
      </c>
      <c r="AH31" s="212">
        <v>2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5">
      <c r="A32" s="219"/>
      <c r="B32" s="220"/>
      <c r="C32" s="263" t="s">
        <v>888</v>
      </c>
      <c r="D32" s="252"/>
      <c r="E32" s="253">
        <v>70.929559999999995</v>
      </c>
      <c r="F32" s="222"/>
      <c r="G32" s="222"/>
      <c r="H32" s="222"/>
      <c r="I32" s="222"/>
      <c r="J32" s="222"/>
      <c r="K32" s="222"/>
      <c r="L32" s="222"/>
      <c r="M32" s="222"/>
      <c r="N32" s="221"/>
      <c r="O32" s="221"/>
      <c r="P32" s="221"/>
      <c r="Q32" s="221"/>
      <c r="R32" s="222"/>
      <c r="S32" s="222"/>
      <c r="T32" s="222"/>
      <c r="U32" s="222"/>
      <c r="V32" s="222"/>
      <c r="W32" s="222"/>
      <c r="X32" s="222"/>
      <c r="Y32" s="222"/>
      <c r="Z32" s="212"/>
      <c r="AA32" s="212"/>
      <c r="AB32" s="212"/>
      <c r="AC32" s="212"/>
      <c r="AD32" s="212"/>
      <c r="AE32" s="212"/>
      <c r="AF32" s="212"/>
      <c r="AG32" s="212" t="s">
        <v>228</v>
      </c>
      <c r="AH32" s="212">
        <v>2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5">
      <c r="A33" s="219"/>
      <c r="B33" s="220"/>
      <c r="C33" s="263" t="s">
        <v>889</v>
      </c>
      <c r="D33" s="252"/>
      <c r="E33" s="253">
        <v>37.200000000000003</v>
      </c>
      <c r="F33" s="222"/>
      <c r="G33" s="222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228</v>
      </c>
      <c r="AH33" s="212">
        <v>2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5">
      <c r="A34" s="219"/>
      <c r="B34" s="220"/>
      <c r="C34" s="263" t="s">
        <v>890</v>
      </c>
      <c r="D34" s="252"/>
      <c r="E34" s="253">
        <v>-21.776399999999999</v>
      </c>
      <c r="F34" s="222"/>
      <c r="G34" s="222"/>
      <c r="H34" s="222"/>
      <c r="I34" s="222"/>
      <c r="J34" s="222"/>
      <c r="K34" s="222"/>
      <c r="L34" s="222"/>
      <c r="M34" s="222"/>
      <c r="N34" s="221"/>
      <c r="O34" s="221"/>
      <c r="P34" s="221"/>
      <c r="Q34" s="221"/>
      <c r="R34" s="222"/>
      <c r="S34" s="222"/>
      <c r="T34" s="222"/>
      <c r="U34" s="222"/>
      <c r="V34" s="222"/>
      <c r="W34" s="222"/>
      <c r="X34" s="222"/>
      <c r="Y34" s="222"/>
      <c r="Z34" s="212"/>
      <c r="AA34" s="212"/>
      <c r="AB34" s="212"/>
      <c r="AC34" s="212"/>
      <c r="AD34" s="212"/>
      <c r="AE34" s="212"/>
      <c r="AF34" s="212"/>
      <c r="AG34" s="212" t="s">
        <v>228</v>
      </c>
      <c r="AH34" s="212">
        <v>2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5">
      <c r="A35" s="219"/>
      <c r="B35" s="220"/>
      <c r="C35" s="262" t="s">
        <v>262</v>
      </c>
      <c r="D35" s="252"/>
      <c r="E35" s="253"/>
      <c r="F35" s="222"/>
      <c r="G35" s="222"/>
      <c r="H35" s="222"/>
      <c r="I35" s="222"/>
      <c r="J35" s="222"/>
      <c r="K35" s="222"/>
      <c r="L35" s="222"/>
      <c r="M35" s="222"/>
      <c r="N35" s="221"/>
      <c r="O35" s="221"/>
      <c r="P35" s="221"/>
      <c r="Q35" s="221"/>
      <c r="R35" s="222"/>
      <c r="S35" s="222"/>
      <c r="T35" s="222"/>
      <c r="U35" s="222"/>
      <c r="V35" s="222"/>
      <c r="W35" s="222"/>
      <c r="X35" s="222"/>
      <c r="Y35" s="222"/>
      <c r="Z35" s="212"/>
      <c r="AA35" s="212"/>
      <c r="AB35" s="212"/>
      <c r="AC35" s="212"/>
      <c r="AD35" s="212"/>
      <c r="AE35" s="212"/>
      <c r="AF35" s="212"/>
      <c r="AG35" s="212" t="s">
        <v>228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5">
      <c r="A36" s="219"/>
      <c r="B36" s="220"/>
      <c r="C36" s="250" t="s">
        <v>891</v>
      </c>
      <c r="D36" s="246"/>
      <c r="E36" s="247">
        <v>49.925379999999997</v>
      </c>
      <c r="F36" s="222"/>
      <c r="G36" s="222"/>
      <c r="H36" s="222"/>
      <c r="I36" s="222"/>
      <c r="J36" s="222"/>
      <c r="K36" s="222"/>
      <c r="L36" s="222"/>
      <c r="M36" s="222"/>
      <c r="N36" s="221"/>
      <c r="O36" s="221"/>
      <c r="P36" s="221"/>
      <c r="Q36" s="221"/>
      <c r="R36" s="222"/>
      <c r="S36" s="222"/>
      <c r="T36" s="222"/>
      <c r="U36" s="222"/>
      <c r="V36" s="222"/>
      <c r="W36" s="222"/>
      <c r="X36" s="222"/>
      <c r="Y36" s="222"/>
      <c r="Z36" s="212"/>
      <c r="AA36" s="212"/>
      <c r="AB36" s="212"/>
      <c r="AC36" s="212"/>
      <c r="AD36" s="212"/>
      <c r="AE36" s="212"/>
      <c r="AF36" s="212"/>
      <c r="AG36" s="212" t="s">
        <v>228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5">
      <c r="A37" s="224" t="s">
        <v>180</v>
      </c>
      <c r="B37" s="225" t="s">
        <v>110</v>
      </c>
      <c r="C37" s="240" t="s">
        <v>111</v>
      </c>
      <c r="D37" s="226"/>
      <c r="E37" s="227"/>
      <c r="F37" s="228"/>
      <c r="G37" s="228">
        <f>SUMIF(AG38:AG47,"&lt;&gt;NOR",G38:G47)</f>
        <v>0</v>
      </c>
      <c r="H37" s="228"/>
      <c r="I37" s="228">
        <f>SUM(I38:I47)</f>
        <v>0</v>
      </c>
      <c r="J37" s="228"/>
      <c r="K37" s="228">
        <f>SUM(K38:K47)</f>
        <v>0</v>
      </c>
      <c r="L37" s="228"/>
      <c r="M37" s="228">
        <f>SUM(M38:M47)</f>
        <v>0</v>
      </c>
      <c r="N37" s="227"/>
      <c r="O37" s="227">
        <f>SUM(O38:O47)</f>
        <v>0.28999999999999998</v>
      </c>
      <c r="P37" s="227"/>
      <c r="Q37" s="227">
        <f>SUM(Q38:Q47)</f>
        <v>0</v>
      </c>
      <c r="R37" s="228"/>
      <c r="S37" s="228"/>
      <c r="T37" s="229"/>
      <c r="U37" s="223"/>
      <c r="V37" s="223">
        <f>SUM(V38:V47)</f>
        <v>91.8</v>
      </c>
      <c r="W37" s="223"/>
      <c r="X37" s="223"/>
      <c r="Y37" s="223"/>
      <c r="AG37" t="s">
        <v>181</v>
      </c>
    </row>
    <row r="38" spans="1:60" outlineLevel="1" x14ac:dyDescent="0.25">
      <c r="A38" s="231">
        <v>6</v>
      </c>
      <c r="B38" s="232" t="s">
        <v>280</v>
      </c>
      <c r="C38" s="241" t="s">
        <v>281</v>
      </c>
      <c r="D38" s="233" t="s">
        <v>221</v>
      </c>
      <c r="E38" s="234">
        <v>299.9898</v>
      </c>
      <c r="F38" s="235"/>
      <c r="G38" s="236">
        <f>ROUND(E38*F38,2)</f>
        <v>0</v>
      </c>
      <c r="H38" s="235"/>
      <c r="I38" s="236">
        <f>ROUND(E38*H38,2)</f>
        <v>0</v>
      </c>
      <c r="J38" s="235"/>
      <c r="K38" s="236">
        <f>ROUND(E38*J38,2)</f>
        <v>0</v>
      </c>
      <c r="L38" s="236">
        <v>21</v>
      </c>
      <c r="M38" s="236">
        <f>G38*(1+L38/100)</f>
        <v>0</v>
      </c>
      <c r="N38" s="234">
        <v>9.7999999999999997E-4</v>
      </c>
      <c r="O38" s="234">
        <f>ROUND(E38*N38,2)</f>
        <v>0.28999999999999998</v>
      </c>
      <c r="P38" s="234">
        <v>0</v>
      </c>
      <c r="Q38" s="234">
        <f>ROUND(E38*P38,2)</f>
        <v>0</v>
      </c>
      <c r="R38" s="236" t="s">
        <v>232</v>
      </c>
      <c r="S38" s="236" t="s">
        <v>185</v>
      </c>
      <c r="T38" s="237" t="s">
        <v>185</v>
      </c>
      <c r="U38" s="222">
        <v>0.23599999999999999</v>
      </c>
      <c r="V38" s="222">
        <f>ROUND(E38*U38,2)</f>
        <v>70.8</v>
      </c>
      <c r="W38" s="222"/>
      <c r="X38" s="222" t="s">
        <v>223</v>
      </c>
      <c r="Y38" s="222" t="s">
        <v>188</v>
      </c>
      <c r="Z38" s="212"/>
      <c r="AA38" s="212"/>
      <c r="AB38" s="212"/>
      <c r="AC38" s="212"/>
      <c r="AD38" s="212"/>
      <c r="AE38" s="212"/>
      <c r="AF38" s="212"/>
      <c r="AG38" s="212" t="s">
        <v>253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5">
      <c r="A39" s="219"/>
      <c r="B39" s="220"/>
      <c r="C39" s="249" t="s">
        <v>282</v>
      </c>
      <c r="D39" s="248"/>
      <c r="E39" s="248"/>
      <c r="F39" s="248"/>
      <c r="G39" s="248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226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2" x14ac:dyDescent="0.25">
      <c r="A40" s="219"/>
      <c r="B40" s="220"/>
      <c r="C40" s="250" t="s">
        <v>764</v>
      </c>
      <c r="D40" s="246"/>
      <c r="E40" s="247"/>
      <c r="F40" s="222"/>
      <c r="G40" s="222"/>
      <c r="H40" s="222"/>
      <c r="I40" s="222"/>
      <c r="J40" s="222"/>
      <c r="K40" s="222"/>
      <c r="L40" s="222"/>
      <c r="M40" s="222"/>
      <c r="N40" s="221"/>
      <c r="O40" s="221"/>
      <c r="P40" s="221"/>
      <c r="Q40" s="221"/>
      <c r="R40" s="222"/>
      <c r="S40" s="222"/>
      <c r="T40" s="222"/>
      <c r="U40" s="222"/>
      <c r="V40" s="222"/>
      <c r="W40" s="222"/>
      <c r="X40" s="222"/>
      <c r="Y40" s="222"/>
      <c r="Z40" s="212"/>
      <c r="AA40" s="212"/>
      <c r="AB40" s="212"/>
      <c r="AC40" s="212"/>
      <c r="AD40" s="212"/>
      <c r="AE40" s="212"/>
      <c r="AF40" s="212"/>
      <c r="AG40" s="212" t="s">
        <v>228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5">
      <c r="A41" s="219"/>
      <c r="B41" s="220"/>
      <c r="C41" s="250" t="s">
        <v>892</v>
      </c>
      <c r="D41" s="246"/>
      <c r="E41" s="247">
        <v>135.0899</v>
      </c>
      <c r="F41" s="222"/>
      <c r="G41" s="222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228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5">
      <c r="A42" s="219"/>
      <c r="B42" s="220"/>
      <c r="C42" s="250" t="s">
        <v>893</v>
      </c>
      <c r="D42" s="246"/>
      <c r="E42" s="247">
        <v>177.32390000000001</v>
      </c>
      <c r="F42" s="222"/>
      <c r="G42" s="222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228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5">
      <c r="A43" s="219"/>
      <c r="B43" s="220"/>
      <c r="C43" s="250" t="s">
        <v>894</v>
      </c>
      <c r="D43" s="246"/>
      <c r="E43" s="247">
        <v>22.076000000000001</v>
      </c>
      <c r="F43" s="222"/>
      <c r="G43" s="222"/>
      <c r="H43" s="222"/>
      <c r="I43" s="222"/>
      <c r="J43" s="222"/>
      <c r="K43" s="222"/>
      <c r="L43" s="222"/>
      <c r="M43" s="222"/>
      <c r="N43" s="221"/>
      <c r="O43" s="221"/>
      <c r="P43" s="221"/>
      <c r="Q43" s="221"/>
      <c r="R43" s="222"/>
      <c r="S43" s="222"/>
      <c r="T43" s="222"/>
      <c r="U43" s="222"/>
      <c r="V43" s="222"/>
      <c r="W43" s="222"/>
      <c r="X43" s="222"/>
      <c r="Y43" s="222"/>
      <c r="Z43" s="212"/>
      <c r="AA43" s="212"/>
      <c r="AB43" s="212"/>
      <c r="AC43" s="212"/>
      <c r="AD43" s="212"/>
      <c r="AE43" s="212"/>
      <c r="AF43" s="212"/>
      <c r="AG43" s="212" t="s">
        <v>228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5">
      <c r="A44" s="219"/>
      <c r="B44" s="220"/>
      <c r="C44" s="250" t="s">
        <v>895</v>
      </c>
      <c r="D44" s="246"/>
      <c r="E44" s="247">
        <v>-34.5</v>
      </c>
      <c r="F44" s="222"/>
      <c r="G44" s="222"/>
      <c r="H44" s="222"/>
      <c r="I44" s="222"/>
      <c r="J44" s="222"/>
      <c r="K44" s="222"/>
      <c r="L44" s="222"/>
      <c r="M44" s="222"/>
      <c r="N44" s="221"/>
      <c r="O44" s="221"/>
      <c r="P44" s="221"/>
      <c r="Q44" s="221"/>
      <c r="R44" s="222"/>
      <c r="S44" s="222"/>
      <c r="T44" s="222"/>
      <c r="U44" s="222"/>
      <c r="V44" s="222"/>
      <c r="W44" s="222"/>
      <c r="X44" s="222"/>
      <c r="Y44" s="222"/>
      <c r="Z44" s="212"/>
      <c r="AA44" s="212"/>
      <c r="AB44" s="212"/>
      <c r="AC44" s="212"/>
      <c r="AD44" s="212"/>
      <c r="AE44" s="212"/>
      <c r="AF44" s="212"/>
      <c r="AG44" s="212" t="s">
        <v>228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5">
      <c r="A45" s="231">
        <v>7</v>
      </c>
      <c r="B45" s="232" t="s">
        <v>285</v>
      </c>
      <c r="C45" s="241" t="s">
        <v>286</v>
      </c>
      <c r="D45" s="233" t="s">
        <v>221</v>
      </c>
      <c r="E45" s="234">
        <v>299.9898</v>
      </c>
      <c r="F45" s="235"/>
      <c r="G45" s="236">
        <f>ROUND(E45*F45,2)</f>
        <v>0</v>
      </c>
      <c r="H45" s="235"/>
      <c r="I45" s="236">
        <f>ROUND(E45*H45,2)</f>
        <v>0</v>
      </c>
      <c r="J45" s="235"/>
      <c r="K45" s="236">
        <f>ROUND(E45*J45,2)</f>
        <v>0</v>
      </c>
      <c r="L45" s="236">
        <v>21</v>
      </c>
      <c r="M45" s="236">
        <f>G45*(1+L45/100)</f>
        <v>0</v>
      </c>
      <c r="N45" s="234">
        <v>0</v>
      </c>
      <c r="O45" s="234">
        <f>ROUND(E45*N45,2)</f>
        <v>0</v>
      </c>
      <c r="P45" s="234">
        <v>0</v>
      </c>
      <c r="Q45" s="234">
        <f>ROUND(E45*P45,2)</f>
        <v>0</v>
      </c>
      <c r="R45" s="236" t="s">
        <v>232</v>
      </c>
      <c r="S45" s="236" t="s">
        <v>185</v>
      </c>
      <c r="T45" s="237" t="s">
        <v>185</v>
      </c>
      <c r="U45" s="222">
        <v>7.0000000000000007E-2</v>
      </c>
      <c r="V45" s="222">
        <f>ROUND(E45*U45,2)</f>
        <v>21</v>
      </c>
      <c r="W45" s="222"/>
      <c r="X45" s="222" t="s">
        <v>223</v>
      </c>
      <c r="Y45" s="222" t="s">
        <v>188</v>
      </c>
      <c r="Z45" s="212"/>
      <c r="AA45" s="212"/>
      <c r="AB45" s="212"/>
      <c r="AC45" s="212"/>
      <c r="AD45" s="212"/>
      <c r="AE45" s="212"/>
      <c r="AF45" s="212"/>
      <c r="AG45" s="212" t="s">
        <v>253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5">
      <c r="A46" s="219"/>
      <c r="B46" s="220"/>
      <c r="C46" s="249" t="s">
        <v>287</v>
      </c>
      <c r="D46" s="248"/>
      <c r="E46" s="248"/>
      <c r="F46" s="248"/>
      <c r="G46" s="248"/>
      <c r="H46" s="222"/>
      <c r="I46" s="222"/>
      <c r="J46" s="222"/>
      <c r="K46" s="222"/>
      <c r="L46" s="222"/>
      <c r="M46" s="222"/>
      <c r="N46" s="221"/>
      <c r="O46" s="221"/>
      <c r="P46" s="221"/>
      <c r="Q46" s="221"/>
      <c r="R46" s="222"/>
      <c r="S46" s="222"/>
      <c r="T46" s="222"/>
      <c r="U46" s="222"/>
      <c r="V46" s="222"/>
      <c r="W46" s="222"/>
      <c r="X46" s="222"/>
      <c r="Y46" s="222"/>
      <c r="Z46" s="212"/>
      <c r="AA46" s="212"/>
      <c r="AB46" s="212"/>
      <c r="AC46" s="212"/>
      <c r="AD46" s="212"/>
      <c r="AE46" s="212"/>
      <c r="AF46" s="212"/>
      <c r="AG46" s="212" t="s">
        <v>226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5">
      <c r="A47" s="219"/>
      <c r="B47" s="220"/>
      <c r="C47" s="250" t="s">
        <v>896</v>
      </c>
      <c r="D47" s="246"/>
      <c r="E47" s="247">
        <v>299.9898</v>
      </c>
      <c r="F47" s="222"/>
      <c r="G47" s="222"/>
      <c r="H47" s="222"/>
      <c r="I47" s="222"/>
      <c r="J47" s="222"/>
      <c r="K47" s="222"/>
      <c r="L47" s="222"/>
      <c r="M47" s="222"/>
      <c r="N47" s="221"/>
      <c r="O47" s="221"/>
      <c r="P47" s="221"/>
      <c r="Q47" s="221"/>
      <c r="R47" s="222"/>
      <c r="S47" s="222"/>
      <c r="T47" s="222"/>
      <c r="U47" s="222"/>
      <c r="V47" s="222"/>
      <c r="W47" s="222"/>
      <c r="X47" s="222"/>
      <c r="Y47" s="222"/>
      <c r="Z47" s="212"/>
      <c r="AA47" s="212"/>
      <c r="AB47" s="212"/>
      <c r="AC47" s="212"/>
      <c r="AD47" s="212"/>
      <c r="AE47" s="212"/>
      <c r="AF47" s="212"/>
      <c r="AG47" s="212" t="s">
        <v>228</v>
      </c>
      <c r="AH47" s="212">
        <v>5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x14ac:dyDescent="0.25">
      <c r="A48" s="224" t="s">
        <v>180</v>
      </c>
      <c r="B48" s="225" t="s">
        <v>112</v>
      </c>
      <c r="C48" s="240" t="s">
        <v>113</v>
      </c>
      <c r="D48" s="226"/>
      <c r="E48" s="227"/>
      <c r="F48" s="228"/>
      <c r="G48" s="228">
        <f>SUMIF(AG49:AG71,"&lt;&gt;NOR",G49:G71)</f>
        <v>0</v>
      </c>
      <c r="H48" s="228"/>
      <c r="I48" s="228">
        <f>SUM(I49:I71)</f>
        <v>0</v>
      </c>
      <c r="J48" s="228"/>
      <c r="K48" s="228">
        <f>SUM(K49:K71)</f>
        <v>0</v>
      </c>
      <c r="L48" s="228"/>
      <c r="M48" s="228">
        <f>SUM(M49:M71)</f>
        <v>0</v>
      </c>
      <c r="N48" s="227"/>
      <c r="O48" s="227">
        <f>SUM(O49:O71)</f>
        <v>0</v>
      </c>
      <c r="P48" s="227"/>
      <c r="Q48" s="227">
        <f>SUM(Q49:Q71)</f>
        <v>0</v>
      </c>
      <c r="R48" s="228"/>
      <c r="S48" s="228"/>
      <c r="T48" s="229"/>
      <c r="U48" s="223"/>
      <c r="V48" s="223">
        <f>SUM(V49:V71)</f>
        <v>38.22</v>
      </c>
      <c r="W48" s="223"/>
      <c r="X48" s="223"/>
      <c r="Y48" s="223"/>
      <c r="AG48" t="s">
        <v>181</v>
      </c>
    </row>
    <row r="49" spans="1:60" outlineLevel="1" x14ac:dyDescent="0.25">
      <c r="A49" s="231">
        <v>8</v>
      </c>
      <c r="B49" s="232" t="s">
        <v>289</v>
      </c>
      <c r="C49" s="241" t="s">
        <v>290</v>
      </c>
      <c r="D49" s="233" t="s">
        <v>231</v>
      </c>
      <c r="E49" s="234">
        <v>83.208969999999994</v>
      </c>
      <c r="F49" s="235"/>
      <c r="G49" s="236">
        <f>ROUND(E49*F49,2)</f>
        <v>0</v>
      </c>
      <c r="H49" s="235"/>
      <c r="I49" s="236">
        <f>ROUND(E49*H49,2)</f>
        <v>0</v>
      </c>
      <c r="J49" s="235"/>
      <c r="K49" s="236">
        <f>ROUND(E49*J49,2)</f>
        <v>0</v>
      </c>
      <c r="L49" s="236">
        <v>21</v>
      </c>
      <c r="M49" s="236">
        <f>G49*(1+L49/100)</f>
        <v>0</v>
      </c>
      <c r="N49" s="234">
        <v>0</v>
      </c>
      <c r="O49" s="234">
        <f>ROUND(E49*N49,2)</f>
        <v>0</v>
      </c>
      <c r="P49" s="234">
        <v>0</v>
      </c>
      <c r="Q49" s="234">
        <f>ROUND(E49*P49,2)</f>
        <v>0</v>
      </c>
      <c r="R49" s="236" t="s">
        <v>232</v>
      </c>
      <c r="S49" s="236" t="s">
        <v>185</v>
      </c>
      <c r="T49" s="237" t="s">
        <v>185</v>
      </c>
      <c r="U49" s="222">
        <v>0.34499999999999997</v>
      </c>
      <c r="V49" s="222">
        <f>ROUND(E49*U49,2)</f>
        <v>28.71</v>
      </c>
      <c r="W49" s="222"/>
      <c r="X49" s="222" t="s">
        <v>223</v>
      </c>
      <c r="Y49" s="222" t="s">
        <v>188</v>
      </c>
      <c r="Z49" s="212"/>
      <c r="AA49" s="212"/>
      <c r="AB49" s="212"/>
      <c r="AC49" s="212"/>
      <c r="AD49" s="212"/>
      <c r="AE49" s="212"/>
      <c r="AF49" s="212"/>
      <c r="AG49" s="212" t="s">
        <v>253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5">
      <c r="A50" s="219"/>
      <c r="B50" s="220"/>
      <c r="C50" s="249" t="s">
        <v>291</v>
      </c>
      <c r="D50" s="248"/>
      <c r="E50" s="248"/>
      <c r="F50" s="248"/>
      <c r="G50" s="248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226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38" t="str">
        <f>C50</f>
        <v>bez naložení do dopravní nádoby, ale s vyprázdněním dopravní nádoby na hromadu nebo na dopravní prostředek,</v>
      </c>
      <c r="BB50" s="212"/>
      <c r="BC50" s="212"/>
      <c r="BD50" s="212"/>
      <c r="BE50" s="212"/>
      <c r="BF50" s="212"/>
      <c r="BG50" s="212"/>
      <c r="BH50" s="212"/>
    </row>
    <row r="51" spans="1:60" outlineLevel="2" x14ac:dyDescent="0.25">
      <c r="A51" s="219"/>
      <c r="B51" s="220"/>
      <c r="C51" s="262" t="s">
        <v>259</v>
      </c>
      <c r="D51" s="252"/>
      <c r="E51" s="253"/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228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5">
      <c r="A52" s="219"/>
      <c r="B52" s="220"/>
      <c r="C52" s="263" t="s">
        <v>885</v>
      </c>
      <c r="D52" s="252"/>
      <c r="E52" s="253"/>
      <c r="F52" s="222"/>
      <c r="G52" s="22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228</v>
      </c>
      <c r="AH52" s="212">
        <v>2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5">
      <c r="A53" s="219"/>
      <c r="B53" s="220"/>
      <c r="C53" s="263" t="s">
        <v>886</v>
      </c>
      <c r="D53" s="252"/>
      <c r="E53" s="253">
        <v>6.0198600000000004</v>
      </c>
      <c r="F53" s="222"/>
      <c r="G53" s="222"/>
      <c r="H53" s="222"/>
      <c r="I53" s="222"/>
      <c r="J53" s="222"/>
      <c r="K53" s="222"/>
      <c r="L53" s="222"/>
      <c r="M53" s="222"/>
      <c r="N53" s="221"/>
      <c r="O53" s="221"/>
      <c r="P53" s="221"/>
      <c r="Q53" s="221"/>
      <c r="R53" s="222"/>
      <c r="S53" s="222"/>
      <c r="T53" s="222"/>
      <c r="U53" s="222"/>
      <c r="V53" s="222"/>
      <c r="W53" s="222"/>
      <c r="X53" s="222"/>
      <c r="Y53" s="222"/>
      <c r="Z53" s="212"/>
      <c r="AA53" s="212"/>
      <c r="AB53" s="212"/>
      <c r="AC53" s="212"/>
      <c r="AD53" s="212"/>
      <c r="AE53" s="212"/>
      <c r="AF53" s="212"/>
      <c r="AG53" s="212" t="s">
        <v>228</v>
      </c>
      <c r="AH53" s="212">
        <v>2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ht="20.399999999999999" outlineLevel="3" x14ac:dyDescent="0.25">
      <c r="A54" s="219"/>
      <c r="B54" s="220"/>
      <c r="C54" s="263" t="s">
        <v>887</v>
      </c>
      <c r="D54" s="252"/>
      <c r="E54" s="253">
        <v>74.044920000000005</v>
      </c>
      <c r="F54" s="222"/>
      <c r="G54" s="222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228</v>
      </c>
      <c r="AH54" s="212">
        <v>2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5">
      <c r="A55" s="219"/>
      <c r="B55" s="220"/>
      <c r="C55" s="263" t="s">
        <v>888</v>
      </c>
      <c r="D55" s="252"/>
      <c r="E55" s="253">
        <v>70.929559999999995</v>
      </c>
      <c r="F55" s="222"/>
      <c r="G55" s="222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228</v>
      </c>
      <c r="AH55" s="212">
        <v>2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5">
      <c r="A56" s="219"/>
      <c r="B56" s="220"/>
      <c r="C56" s="263" t="s">
        <v>889</v>
      </c>
      <c r="D56" s="252"/>
      <c r="E56" s="253">
        <v>37.200000000000003</v>
      </c>
      <c r="F56" s="222"/>
      <c r="G56" s="222"/>
      <c r="H56" s="222"/>
      <c r="I56" s="222"/>
      <c r="J56" s="222"/>
      <c r="K56" s="222"/>
      <c r="L56" s="222"/>
      <c r="M56" s="222"/>
      <c r="N56" s="221"/>
      <c r="O56" s="221"/>
      <c r="P56" s="221"/>
      <c r="Q56" s="221"/>
      <c r="R56" s="222"/>
      <c r="S56" s="222"/>
      <c r="T56" s="222"/>
      <c r="U56" s="222"/>
      <c r="V56" s="222"/>
      <c r="W56" s="222"/>
      <c r="X56" s="222"/>
      <c r="Y56" s="222"/>
      <c r="Z56" s="212"/>
      <c r="AA56" s="212"/>
      <c r="AB56" s="212"/>
      <c r="AC56" s="212"/>
      <c r="AD56" s="212"/>
      <c r="AE56" s="212"/>
      <c r="AF56" s="212"/>
      <c r="AG56" s="212" t="s">
        <v>228</v>
      </c>
      <c r="AH56" s="212">
        <v>2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5">
      <c r="A57" s="219"/>
      <c r="B57" s="220"/>
      <c r="C57" s="263" t="s">
        <v>890</v>
      </c>
      <c r="D57" s="252"/>
      <c r="E57" s="253">
        <v>-21.776399999999999</v>
      </c>
      <c r="F57" s="222"/>
      <c r="G57" s="222"/>
      <c r="H57" s="222"/>
      <c r="I57" s="222"/>
      <c r="J57" s="222"/>
      <c r="K57" s="222"/>
      <c r="L57" s="222"/>
      <c r="M57" s="222"/>
      <c r="N57" s="221"/>
      <c r="O57" s="221"/>
      <c r="P57" s="221"/>
      <c r="Q57" s="221"/>
      <c r="R57" s="222"/>
      <c r="S57" s="222"/>
      <c r="T57" s="222"/>
      <c r="U57" s="222"/>
      <c r="V57" s="222"/>
      <c r="W57" s="222"/>
      <c r="X57" s="222"/>
      <c r="Y57" s="222"/>
      <c r="Z57" s="212"/>
      <c r="AA57" s="212"/>
      <c r="AB57" s="212"/>
      <c r="AC57" s="212"/>
      <c r="AD57" s="212"/>
      <c r="AE57" s="212"/>
      <c r="AF57" s="212"/>
      <c r="AG57" s="212" t="s">
        <v>228</v>
      </c>
      <c r="AH57" s="212">
        <v>2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5">
      <c r="A58" s="219"/>
      <c r="B58" s="220"/>
      <c r="C58" s="262" t="s">
        <v>262</v>
      </c>
      <c r="D58" s="252"/>
      <c r="E58" s="253"/>
      <c r="F58" s="222"/>
      <c r="G58" s="222"/>
      <c r="H58" s="222"/>
      <c r="I58" s="222"/>
      <c r="J58" s="222"/>
      <c r="K58" s="222"/>
      <c r="L58" s="222"/>
      <c r="M58" s="222"/>
      <c r="N58" s="221"/>
      <c r="O58" s="221"/>
      <c r="P58" s="221"/>
      <c r="Q58" s="221"/>
      <c r="R58" s="222"/>
      <c r="S58" s="222"/>
      <c r="T58" s="222"/>
      <c r="U58" s="222"/>
      <c r="V58" s="222"/>
      <c r="W58" s="222"/>
      <c r="X58" s="222"/>
      <c r="Y58" s="222"/>
      <c r="Z58" s="212"/>
      <c r="AA58" s="212"/>
      <c r="AB58" s="212"/>
      <c r="AC58" s="212"/>
      <c r="AD58" s="212"/>
      <c r="AE58" s="212"/>
      <c r="AF58" s="212"/>
      <c r="AG58" s="212" t="s">
        <v>228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5">
      <c r="A59" s="219"/>
      <c r="B59" s="220"/>
      <c r="C59" s="250" t="s">
        <v>897</v>
      </c>
      <c r="D59" s="246"/>
      <c r="E59" s="247">
        <v>83.208969999999994</v>
      </c>
      <c r="F59" s="222"/>
      <c r="G59" s="222"/>
      <c r="H59" s="222"/>
      <c r="I59" s="222"/>
      <c r="J59" s="222"/>
      <c r="K59" s="222"/>
      <c r="L59" s="222"/>
      <c r="M59" s="222"/>
      <c r="N59" s="221"/>
      <c r="O59" s="221"/>
      <c r="P59" s="221"/>
      <c r="Q59" s="221"/>
      <c r="R59" s="222"/>
      <c r="S59" s="222"/>
      <c r="T59" s="222"/>
      <c r="U59" s="222"/>
      <c r="V59" s="222"/>
      <c r="W59" s="222"/>
      <c r="X59" s="222"/>
      <c r="Y59" s="222"/>
      <c r="Z59" s="212"/>
      <c r="AA59" s="212"/>
      <c r="AB59" s="212"/>
      <c r="AC59" s="212"/>
      <c r="AD59" s="212"/>
      <c r="AE59" s="212"/>
      <c r="AF59" s="212"/>
      <c r="AG59" s="212" t="s">
        <v>228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5">
      <c r="A60" s="231">
        <v>9</v>
      </c>
      <c r="B60" s="232" t="s">
        <v>293</v>
      </c>
      <c r="C60" s="241" t="s">
        <v>294</v>
      </c>
      <c r="D60" s="233" t="s">
        <v>231</v>
      </c>
      <c r="E60" s="234">
        <v>16.860579999999999</v>
      </c>
      <c r="F60" s="235"/>
      <c r="G60" s="236">
        <f>ROUND(E60*F60,2)</f>
        <v>0</v>
      </c>
      <c r="H60" s="235"/>
      <c r="I60" s="236">
        <f>ROUND(E60*H60,2)</f>
        <v>0</v>
      </c>
      <c r="J60" s="235"/>
      <c r="K60" s="236">
        <f>ROUND(E60*J60,2)</f>
        <v>0</v>
      </c>
      <c r="L60" s="236">
        <v>21</v>
      </c>
      <c r="M60" s="236">
        <f>G60*(1+L60/100)</f>
        <v>0</v>
      </c>
      <c r="N60" s="234">
        <v>0</v>
      </c>
      <c r="O60" s="234">
        <f>ROUND(E60*N60,2)</f>
        <v>0</v>
      </c>
      <c r="P60" s="234">
        <v>0</v>
      </c>
      <c r="Q60" s="234">
        <f>ROUND(E60*P60,2)</f>
        <v>0</v>
      </c>
      <c r="R60" s="236" t="s">
        <v>232</v>
      </c>
      <c r="S60" s="236" t="s">
        <v>185</v>
      </c>
      <c r="T60" s="237" t="s">
        <v>185</v>
      </c>
      <c r="U60" s="222">
        <v>7.3999999999999996E-2</v>
      </c>
      <c r="V60" s="222">
        <f>ROUND(E60*U60,2)</f>
        <v>1.25</v>
      </c>
      <c r="W60" s="222"/>
      <c r="X60" s="222" t="s">
        <v>223</v>
      </c>
      <c r="Y60" s="222" t="s">
        <v>188</v>
      </c>
      <c r="Z60" s="212"/>
      <c r="AA60" s="212"/>
      <c r="AB60" s="212"/>
      <c r="AC60" s="212"/>
      <c r="AD60" s="212"/>
      <c r="AE60" s="212"/>
      <c r="AF60" s="212"/>
      <c r="AG60" s="212" t="s">
        <v>253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5">
      <c r="A61" s="219"/>
      <c r="B61" s="220"/>
      <c r="C61" s="249" t="s">
        <v>237</v>
      </c>
      <c r="D61" s="248"/>
      <c r="E61" s="248"/>
      <c r="F61" s="248"/>
      <c r="G61" s="248"/>
      <c r="H61" s="222"/>
      <c r="I61" s="222"/>
      <c r="J61" s="222"/>
      <c r="K61" s="222"/>
      <c r="L61" s="222"/>
      <c r="M61" s="222"/>
      <c r="N61" s="221"/>
      <c r="O61" s="221"/>
      <c r="P61" s="221"/>
      <c r="Q61" s="221"/>
      <c r="R61" s="222"/>
      <c r="S61" s="222"/>
      <c r="T61" s="222"/>
      <c r="U61" s="222"/>
      <c r="V61" s="222"/>
      <c r="W61" s="222"/>
      <c r="X61" s="222"/>
      <c r="Y61" s="222"/>
      <c r="Z61" s="212"/>
      <c r="AA61" s="212"/>
      <c r="AB61" s="212"/>
      <c r="AC61" s="212"/>
      <c r="AD61" s="212"/>
      <c r="AE61" s="212"/>
      <c r="AF61" s="212"/>
      <c r="AG61" s="212" t="s">
        <v>226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5">
      <c r="A62" s="219"/>
      <c r="B62" s="220"/>
      <c r="C62" s="250" t="s">
        <v>898</v>
      </c>
      <c r="D62" s="246"/>
      <c r="E62" s="247">
        <v>16.860579999999999</v>
      </c>
      <c r="F62" s="222"/>
      <c r="G62" s="222"/>
      <c r="H62" s="222"/>
      <c r="I62" s="222"/>
      <c r="J62" s="222"/>
      <c r="K62" s="222"/>
      <c r="L62" s="222"/>
      <c r="M62" s="222"/>
      <c r="N62" s="221"/>
      <c r="O62" s="221"/>
      <c r="P62" s="221"/>
      <c r="Q62" s="221"/>
      <c r="R62" s="222"/>
      <c r="S62" s="222"/>
      <c r="T62" s="222"/>
      <c r="U62" s="222"/>
      <c r="V62" s="222"/>
      <c r="W62" s="222"/>
      <c r="X62" s="222"/>
      <c r="Y62" s="222"/>
      <c r="Z62" s="212"/>
      <c r="AA62" s="212"/>
      <c r="AB62" s="212"/>
      <c r="AC62" s="212"/>
      <c r="AD62" s="212"/>
      <c r="AE62" s="212"/>
      <c r="AF62" s="212"/>
      <c r="AG62" s="212" t="s">
        <v>228</v>
      </c>
      <c r="AH62" s="212">
        <v>0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5">
      <c r="A63" s="231">
        <v>10</v>
      </c>
      <c r="B63" s="232" t="s">
        <v>235</v>
      </c>
      <c r="C63" s="241" t="s">
        <v>236</v>
      </c>
      <c r="D63" s="233" t="s">
        <v>231</v>
      </c>
      <c r="E63" s="234">
        <v>250.85185000000001</v>
      </c>
      <c r="F63" s="235"/>
      <c r="G63" s="236">
        <f>ROUND(E63*F63,2)</f>
        <v>0</v>
      </c>
      <c r="H63" s="235"/>
      <c r="I63" s="236">
        <f>ROUND(E63*H63,2)</f>
        <v>0</v>
      </c>
      <c r="J63" s="235"/>
      <c r="K63" s="236">
        <f>ROUND(E63*J63,2)</f>
        <v>0</v>
      </c>
      <c r="L63" s="236">
        <v>21</v>
      </c>
      <c r="M63" s="236">
        <f>G63*(1+L63/100)</f>
        <v>0</v>
      </c>
      <c r="N63" s="234">
        <v>0</v>
      </c>
      <c r="O63" s="234">
        <f>ROUND(E63*N63,2)</f>
        <v>0</v>
      </c>
      <c r="P63" s="234">
        <v>0</v>
      </c>
      <c r="Q63" s="234">
        <f>ROUND(E63*P63,2)</f>
        <v>0</v>
      </c>
      <c r="R63" s="236" t="s">
        <v>232</v>
      </c>
      <c r="S63" s="236" t="s">
        <v>185</v>
      </c>
      <c r="T63" s="237" t="s">
        <v>185</v>
      </c>
      <c r="U63" s="222">
        <v>1.0999999999999999E-2</v>
      </c>
      <c r="V63" s="222">
        <f>ROUND(E63*U63,2)</f>
        <v>2.76</v>
      </c>
      <c r="W63" s="222"/>
      <c r="X63" s="222" t="s">
        <v>223</v>
      </c>
      <c r="Y63" s="222" t="s">
        <v>188</v>
      </c>
      <c r="Z63" s="212"/>
      <c r="AA63" s="212"/>
      <c r="AB63" s="212"/>
      <c r="AC63" s="212"/>
      <c r="AD63" s="212"/>
      <c r="AE63" s="212"/>
      <c r="AF63" s="212"/>
      <c r="AG63" s="212" t="s">
        <v>224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5">
      <c r="A64" s="219"/>
      <c r="B64" s="220"/>
      <c r="C64" s="249" t="s">
        <v>237</v>
      </c>
      <c r="D64" s="248"/>
      <c r="E64" s="248"/>
      <c r="F64" s="248"/>
      <c r="G64" s="248"/>
      <c r="H64" s="222"/>
      <c r="I64" s="222"/>
      <c r="J64" s="222"/>
      <c r="K64" s="222"/>
      <c r="L64" s="222"/>
      <c r="M64" s="222"/>
      <c r="N64" s="221"/>
      <c r="O64" s="221"/>
      <c r="P64" s="221"/>
      <c r="Q64" s="221"/>
      <c r="R64" s="222"/>
      <c r="S64" s="222"/>
      <c r="T64" s="222"/>
      <c r="U64" s="222"/>
      <c r="V64" s="222"/>
      <c r="W64" s="222"/>
      <c r="X64" s="222"/>
      <c r="Y64" s="222"/>
      <c r="Z64" s="212"/>
      <c r="AA64" s="212"/>
      <c r="AB64" s="212"/>
      <c r="AC64" s="212"/>
      <c r="AD64" s="212"/>
      <c r="AE64" s="212"/>
      <c r="AF64" s="212"/>
      <c r="AG64" s="212" t="s">
        <v>226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5">
      <c r="A65" s="219"/>
      <c r="B65" s="220"/>
      <c r="C65" s="250" t="s">
        <v>899</v>
      </c>
      <c r="D65" s="246"/>
      <c r="E65" s="247">
        <v>259.28214000000003</v>
      </c>
      <c r="F65" s="222"/>
      <c r="G65" s="222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228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5">
      <c r="A66" s="219"/>
      <c r="B66" s="220"/>
      <c r="C66" s="250" t="s">
        <v>900</v>
      </c>
      <c r="D66" s="246"/>
      <c r="E66" s="247">
        <v>-8.4302899999999994</v>
      </c>
      <c r="F66" s="222"/>
      <c r="G66" s="222"/>
      <c r="H66" s="222"/>
      <c r="I66" s="222"/>
      <c r="J66" s="222"/>
      <c r="K66" s="222"/>
      <c r="L66" s="222"/>
      <c r="M66" s="222"/>
      <c r="N66" s="221"/>
      <c r="O66" s="221"/>
      <c r="P66" s="221"/>
      <c r="Q66" s="221"/>
      <c r="R66" s="222"/>
      <c r="S66" s="222"/>
      <c r="T66" s="222"/>
      <c r="U66" s="222"/>
      <c r="V66" s="222"/>
      <c r="W66" s="222"/>
      <c r="X66" s="222"/>
      <c r="Y66" s="222"/>
      <c r="Z66" s="212"/>
      <c r="AA66" s="212"/>
      <c r="AB66" s="212"/>
      <c r="AC66" s="212"/>
      <c r="AD66" s="212"/>
      <c r="AE66" s="212"/>
      <c r="AF66" s="212"/>
      <c r="AG66" s="212" t="s">
        <v>228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ht="20.399999999999999" outlineLevel="1" x14ac:dyDescent="0.25">
      <c r="A67" s="231">
        <v>11</v>
      </c>
      <c r="B67" s="232" t="s">
        <v>307</v>
      </c>
      <c r="C67" s="241" t="s">
        <v>308</v>
      </c>
      <c r="D67" s="233" t="s">
        <v>231</v>
      </c>
      <c r="E67" s="234">
        <v>8.4302899999999994</v>
      </c>
      <c r="F67" s="235"/>
      <c r="G67" s="236">
        <f>ROUND(E67*F67,2)</f>
        <v>0</v>
      </c>
      <c r="H67" s="235"/>
      <c r="I67" s="236">
        <f>ROUND(E67*H67,2)</f>
        <v>0</v>
      </c>
      <c r="J67" s="235"/>
      <c r="K67" s="236">
        <f>ROUND(E67*J67,2)</f>
        <v>0</v>
      </c>
      <c r="L67" s="236">
        <v>21</v>
      </c>
      <c r="M67" s="236">
        <f>G67*(1+L67/100)</f>
        <v>0</v>
      </c>
      <c r="N67" s="234">
        <v>0</v>
      </c>
      <c r="O67" s="234">
        <f>ROUND(E67*N67,2)</f>
        <v>0</v>
      </c>
      <c r="P67" s="234">
        <v>0</v>
      </c>
      <c r="Q67" s="234">
        <f>ROUND(E67*P67,2)</f>
        <v>0</v>
      </c>
      <c r="R67" s="236" t="s">
        <v>232</v>
      </c>
      <c r="S67" s="236" t="s">
        <v>185</v>
      </c>
      <c r="T67" s="237" t="s">
        <v>185</v>
      </c>
      <c r="U67" s="222">
        <v>0.65200000000000002</v>
      </c>
      <c r="V67" s="222">
        <f>ROUND(E67*U67,2)</f>
        <v>5.5</v>
      </c>
      <c r="W67" s="222"/>
      <c r="X67" s="222" t="s">
        <v>223</v>
      </c>
      <c r="Y67" s="222" t="s">
        <v>188</v>
      </c>
      <c r="Z67" s="212"/>
      <c r="AA67" s="212"/>
      <c r="AB67" s="212"/>
      <c r="AC67" s="212"/>
      <c r="AD67" s="212"/>
      <c r="AE67" s="212"/>
      <c r="AF67" s="212"/>
      <c r="AG67" s="212" t="s">
        <v>224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5">
      <c r="A68" s="219"/>
      <c r="B68" s="220"/>
      <c r="C68" s="250" t="s">
        <v>901</v>
      </c>
      <c r="D68" s="246"/>
      <c r="E68" s="247">
        <v>8.4302899999999994</v>
      </c>
      <c r="F68" s="222"/>
      <c r="G68" s="222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228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5">
      <c r="A69" s="231">
        <v>12</v>
      </c>
      <c r="B69" s="232" t="s">
        <v>310</v>
      </c>
      <c r="C69" s="241" t="s">
        <v>311</v>
      </c>
      <c r="D69" s="233" t="s">
        <v>231</v>
      </c>
      <c r="E69" s="234">
        <v>250.85185000000001</v>
      </c>
      <c r="F69" s="235"/>
      <c r="G69" s="236">
        <f>ROUND(E69*F69,2)</f>
        <v>0</v>
      </c>
      <c r="H69" s="235"/>
      <c r="I69" s="236">
        <f>ROUND(E69*H69,2)</f>
        <v>0</v>
      </c>
      <c r="J69" s="235"/>
      <c r="K69" s="236">
        <f>ROUND(E69*J69,2)</f>
        <v>0</v>
      </c>
      <c r="L69" s="236">
        <v>21</v>
      </c>
      <c r="M69" s="236">
        <f>G69*(1+L69/100)</f>
        <v>0</v>
      </c>
      <c r="N69" s="234">
        <v>0</v>
      </c>
      <c r="O69" s="234">
        <f>ROUND(E69*N69,2)</f>
        <v>0</v>
      </c>
      <c r="P69" s="234">
        <v>0</v>
      </c>
      <c r="Q69" s="234">
        <f>ROUND(E69*P69,2)</f>
        <v>0</v>
      </c>
      <c r="R69" s="236" t="s">
        <v>232</v>
      </c>
      <c r="S69" s="236" t="s">
        <v>185</v>
      </c>
      <c r="T69" s="237" t="s">
        <v>185</v>
      </c>
      <c r="U69" s="222">
        <v>0</v>
      </c>
      <c r="V69" s="222">
        <f>ROUND(E69*U69,2)</f>
        <v>0</v>
      </c>
      <c r="W69" s="222"/>
      <c r="X69" s="222" t="s">
        <v>223</v>
      </c>
      <c r="Y69" s="222" t="s">
        <v>188</v>
      </c>
      <c r="Z69" s="212"/>
      <c r="AA69" s="212"/>
      <c r="AB69" s="212"/>
      <c r="AC69" s="212"/>
      <c r="AD69" s="212"/>
      <c r="AE69" s="212"/>
      <c r="AF69" s="212"/>
      <c r="AG69" s="212" t="s">
        <v>224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2" x14ac:dyDescent="0.25">
      <c r="A70" s="219"/>
      <c r="B70" s="220"/>
      <c r="C70" s="242" t="s">
        <v>312</v>
      </c>
      <c r="D70" s="239"/>
      <c r="E70" s="239"/>
      <c r="F70" s="239"/>
      <c r="G70" s="239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191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2" x14ac:dyDescent="0.25">
      <c r="A71" s="219"/>
      <c r="B71" s="220"/>
      <c r="C71" s="250" t="s">
        <v>902</v>
      </c>
      <c r="D71" s="246"/>
      <c r="E71" s="247">
        <v>250.85185000000001</v>
      </c>
      <c r="F71" s="222"/>
      <c r="G71" s="222"/>
      <c r="H71" s="222"/>
      <c r="I71" s="222"/>
      <c r="J71" s="222"/>
      <c r="K71" s="222"/>
      <c r="L71" s="222"/>
      <c r="M71" s="222"/>
      <c r="N71" s="221"/>
      <c r="O71" s="221"/>
      <c r="P71" s="221"/>
      <c r="Q71" s="221"/>
      <c r="R71" s="222"/>
      <c r="S71" s="222"/>
      <c r="T71" s="222"/>
      <c r="U71" s="222"/>
      <c r="V71" s="222"/>
      <c r="W71" s="222"/>
      <c r="X71" s="222"/>
      <c r="Y71" s="222"/>
      <c r="Z71" s="212"/>
      <c r="AA71" s="212"/>
      <c r="AB71" s="212"/>
      <c r="AC71" s="212"/>
      <c r="AD71" s="212"/>
      <c r="AE71" s="212"/>
      <c r="AF71" s="212"/>
      <c r="AG71" s="212" t="s">
        <v>228</v>
      </c>
      <c r="AH71" s="212">
        <v>5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x14ac:dyDescent="0.25">
      <c r="A72" s="224" t="s">
        <v>180</v>
      </c>
      <c r="B72" s="225" t="s">
        <v>114</v>
      </c>
      <c r="C72" s="240" t="s">
        <v>115</v>
      </c>
      <c r="D72" s="226"/>
      <c r="E72" s="227"/>
      <c r="F72" s="228"/>
      <c r="G72" s="228">
        <f>SUMIF(AG73:AG115,"&lt;&gt;NOR",G73:G115)</f>
        <v>0</v>
      </c>
      <c r="H72" s="228"/>
      <c r="I72" s="228">
        <f>SUM(I73:I115)</f>
        <v>0</v>
      </c>
      <c r="J72" s="228"/>
      <c r="K72" s="228">
        <f>SUM(K73:K115)</f>
        <v>0</v>
      </c>
      <c r="L72" s="228"/>
      <c r="M72" s="228">
        <f>SUM(M73:M115)</f>
        <v>0</v>
      </c>
      <c r="N72" s="227"/>
      <c r="O72" s="227">
        <f>SUM(O73:O115)</f>
        <v>225.43</v>
      </c>
      <c r="P72" s="227"/>
      <c r="Q72" s="227">
        <f>SUM(Q73:Q115)</f>
        <v>0</v>
      </c>
      <c r="R72" s="228"/>
      <c r="S72" s="228"/>
      <c r="T72" s="229"/>
      <c r="U72" s="223"/>
      <c r="V72" s="223">
        <f>SUM(V73:V115)</f>
        <v>84.59</v>
      </c>
      <c r="W72" s="223"/>
      <c r="X72" s="223"/>
      <c r="Y72" s="223"/>
      <c r="AG72" t="s">
        <v>181</v>
      </c>
    </row>
    <row r="73" spans="1:60" outlineLevel="1" x14ac:dyDescent="0.25">
      <c r="A73" s="231">
        <v>13</v>
      </c>
      <c r="B73" s="232" t="s">
        <v>317</v>
      </c>
      <c r="C73" s="241" t="s">
        <v>318</v>
      </c>
      <c r="D73" s="233" t="s">
        <v>231</v>
      </c>
      <c r="E73" s="234">
        <v>90.667469999999994</v>
      </c>
      <c r="F73" s="235"/>
      <c r="G73" s="236">
        <f>ROUND(E73*F73,2)</f>
        <v>0</v>
      </c>
      <c r="H73" s="235"/>
      <c r="I73" s="236">
        <f>ROUND(E73*H73,2)</f>
        <v>0</v>
      </c>
      <c r="J73" s="235"/>
      <c r="K73" s="236">
        <f>ROUND(E73*J73,2)</f>
        <v>0</v>
      </c>
      <c r="L73" s="236">
        <v>21</v>
      </c>
      <c r="M73" s="236">
        <f>G73*(1+L73/100)</f>
        <v>0</v>
      </c>
      <c r="N73" s="234">
        <v>0</v>
      </c>
      <c r="O73" s="234">
        <f>ROUND(E73*N73,2)</f>
        <v>0</v>
      </c>
      <c r="P73" s="234">
        <v>0</v>
      </c>
      <c r="Q73" s="234">
        <f>ROUND(E73*P73,2)</f>
        <v>0</v>
      </c>
      <c r="R73" s="236" t="s">
        <v>232</v>
      </c>
      <c r="S73" s="236" t="s">
        <v>185</v>
      </c>
      <c r="T73" s="237" t="s">
        <v>185</v>
      </c>
      <c r="U73" s="222">
        <v>0.20200000000000001</v>
      </c>
      <c r="V73" s="222">
        <f>ROUND(E73*U73,2)</f>
        <v>18.309999999999999</v>
      </c>
      <c r="W73" s="222"/>
      <c r="X73" s="222" t="s">
        <v>223</v>
      </c>
      <c r="Y73" s="222" t="s">
        <v>188</v>
      </c>
      <c r="Z73" s="212"/>
      <c r="AA73" s="212"/>
      <c r="AB73" s="212"/>
      <c r="AC73" s="212"/>
      <c r="AD73" s="212"/>
      <c r="AE73" s="212"/>
      <c r="AF73" s="212"/>
      <c r="AG73" s="212" t="s">
        <v>253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5">
      <c r="A74" s="219"/>
      <c r="B74" s="220"/>
      <c r="C74" s="249" t="s">
        <v>319</v>
      </c>
      <c r="D74" s="248"/>
      <c r="E74" s="248"/>
      <c r="F74" s="248"/>
      <c r="G74" s="248"/>
      <c r="H74" s="222"/>
      <c r="I74" s="222"/>
      <c r="J74" s="222"/>
      <c r="K74" s="222"/>
      <c r="L74" s="222"/>
      <c r="M74" s="222"/>
      <c r="N74" s="221"/>
      <c r="O74" s="221"/>
      <c r="P74" s="221"/>
      <c r="Q74" s="221"/>
      <c r="R74" s="222"/>
      <c r="S74" s="222"/>
      <c r="T74" s="222"/>
      <c r="U74" s="222"/>
      <c r="V74" s="222"/>
      <c r="W74" s="222"/>
      <c r="X74" s="222"/>
      <c r="Y74" s="222"/>
      <c r="Z74" s="212"/>
      <c r="AA74" s="212"/>
      <c r="AB74" s="212"/>
      <c r="AC74" s="212"/>
      <c r="AD74" s="212"/>
      <c r="AE74" s="212"/>
      <c r="AF74" s="212"/>
      <c r="AG74" s="212" t="s">
        <v>226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5">
      <c r="A75" s="219"/>
      <c r="B75" s="220"/>
      <c r="C75" s="264" t="s">
        <v>320</v>
      </c>
      <c r="D75" s="254"/>
      <c r="E75" s="254"/>
      <c r="F75" s="254"/>
      <c r="G75" s="254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191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5">
      <c r="A76" s="219"/>
      <c r="B76" s="220"/>
      <c r="C76" s="250" t="s">
        <v>903</v>
      </c>
      <c r="D76" s="246"/>
      <c r="E76" s="247">
        <v>166.41793999999999</v>
      </c>
      <c r="F76" s="222"/>
      <c r="G76" s="222"/>
      <c r="H76" s="222"/>
      <c r="I76" s="222"/>
      <c r="J76" s="222"/>
      <c r="K76" s="222"/>
      <c r="L76" s="222"/>
      <c r="M76" s="222"/>
      <c r="N76" s="221"/>
      <c r="O76" s="221"/>
      <c r="P76" s="221"/>
      <c r="Q76" s="221"/>
      <c r="R76" s="222"/>
      <c r="S76" s="222"/>
      <c r="T76" s="222"/>
      <c r="U76" s="222"/>
      <c r="V76" s="222"/>
      <c r="W76" s="222"/>
      <c r="X76" s="222"/>
      <c r="Y76" s="222"/>
      <c r="Z76" s="212"/>
      <c r="AA76" s="212"/>
      <c r="AB76" s="212"/>
      <c r="AC76" s="212"/>
      <c r="AD76" s="212"/>
      <c r="AE76" s="212"/>
      <c r="AF76" s="212"/>
      <c r="AG76" s="212" t="s">
        <v>228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5">
      <c r="A77" s="219"/>
      <c r="B77" s="220"/>
      <c r="C77" s="250" t="s">
        <v>904</v>
      </c>
      <c r="D77" s="246"/>
      <c r="E77" s="247">
        <v>-3.75</v>
      </c>
      <c r="F77" s="222"/>
      <c r="G77" s="222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228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5">
      <c r="A78" s="219"/>
      <c r="B78" s="220"/>
      <c r="C78" s="250" t="s">
        <v>905</v>
      </c>
      <c r="D78" s="246"/>
      <c r="E78" s="247">
        <v>-0.73933000000000004</v>
      </c>
      <c r="F78" s="222"/>
      <c r="G78" s="222"/>
      <c r="H78" s="222"/>
      <c r="I78" s="222"/>
      <c r="J78" s="222"/>
      <c r="K78" s="222"/>
      <c r="L78" s="222"/>
      <c r="M78" s="222"/>
      <c r="N78" s="221"/>
      <c r="O78" s="221"/>
      <c r="P78" s="221"/>
      <c r="Q78" s="221"/>
      <c r="R78" s="222"/>
      <c r="S78" s="222"/>
      <c r="T78" s="222"/>
      <c r="U78" s="222"/>
      <c r="V78" s="222"/>
      <c r="W78" s="222"/>
      <c r="X78" s="222"/>
      <c r="Y78" s="222"/>
      <c r="Z78" s="212"/>
      <c r="AA78" s="212"/>
      <c r="AB78" s="212"/>
      <c r="AC78" s="212"/>
      <c r="AD78" s="212"/>
      <c r="AE78" s="212"/>
      <c r="AF78" s="212"/>
      <c r="AG78" s="212" t="s">
        <v>228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5">
      <c r="A79" s="219"/>
      <c r="B79" s="220"/>
      <c r="C79" s="250" t="s">
        <v>906</v>
      </c>
      <c r="D79" s="246"/>
      <c r="E79" s="247">
        <v>-9.4639399999999991</v>
      </c>
      <c r="F79" s="222"/>
      <c r="G79" s="222"/>
      <c r="H79" s="222"/>
      <c r="I79" s="222"/>
      <c r="J79" s="222"/>
      <c r="K79" s="222"/>
      <c r="L79" s="222"/>
      <c r="M79" s="222"/>
      <c r="N79" s="221"/>
      <c r="O79" s="221"/>
      <c r="P79" s="221"/>
      <c r="Q79" s="221"/>
      <c r="R79" s="222"/>
      <c r="S79" s="222"/>
      <c r="T79" s="222"/>
      <c r="U79" s="222"/>
      <c r="V79" s="222"/>
      <c r="W79" s="222"/>
      <c r="X79" s="222"/>
      <c r="Y79" s="222"/>
      <c r="Z79" s="212"/>
      <c r="AA79" s="212"/>
      <c r="AB79" s="212"/>
      <c r="AC79" s="212"/>
      <c r="AD79" s="212"/>
      <c r="AE79" s="212"/>
      <c r="AF79" s="212"/>
      <c r="AG79" s="212" t="s">
        <v>228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5">
      <c r="A80" s="219"/>
      <c r="B80" s="220"/>
      <c r="C80" s="250" t="s">
        <v>907</v>
      </c>
      <c r="D80" s="246"/>
      <c r="E80" s="247"/>
      <c r="F80" s="222"/>
      <c r="G80" s="222"/>
      <c r="H80" s="222"/>
      <c r="I80" s="222"/>
      <c r="J80" s="222"/>
      <c r="K80" s="222"/>
      <c r="L80" s="222"/>
      <c r="M80" s="222"/>
      <c r="N80" s="221"/>
      <c r="O80" s="221"/>
      <c r="P80" s="221"/>
      <c r="Q80" s="221"/>
      <c r="R80" s="222"/>
      <c r="S80" s="222"/>
      <c r="T80" s="222"/>
      <c r="U80" s="222"/>
      <c r="V80" s="222"/>
      <c r="W80" s="222"/>
      <c r="X80" s="222"/>
      <c r="Y80" s="222"/>
      <c r="Z80" s="212"/>
      <c r="AA80" s="212"/>
      <c r="AB80" s="212"/>
      <c r="AC80" s="212"/>
      <c r="AD80" s="212"/>
      <c r="AE80" s="212"/>
      <c r="AF80" s="212"/>
      <c r="AG80" s="212" t="s">
        <v>228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5">
      <c r="A81" s="219"/>
      <c r="B81" s="220"/>
      <c r="C81" s="250" t="s">
        <v>908</v>
      </c>
      <c r="D81" s="246"/>
      <c r="E81" s="247">
        <v>-1.0807199999999999</v>
      </c>
      <c r="F81" s="222"/>
      <c r="G81" s="222"/>
      <c r="H81" s="222"/>
      <c r="I81" s="222"/>
      <c r="J81" s="222"/>
      <c r="K81" s="222"/>
      <c r="L81" s="222"/>
      <c r="M81" s="222"/>
      <c r="N81" s="221"/>
      <c r="O81" s="221"/>
      <c r="P81" s="221"/>
      <c r="Q81" s="221"/>
      <c r="R81" s="222"/>
      <c r="S81" s="222"/>
      <c r="T81" s="222"/>
      <c r="U81" s="222"/>
      <c r="V81" s="222"/>
      <c r="W81" s="222"/>
      <c r="X81" s="222"/>
      <c r="Y81" s="222"/>
      <c r="Z81" s="212"/>
      <c r="AA81" s="212"/>
      <c r="AB81" s="212"/>
      <c r="AC81" s="212"/>
      <c r="AD81" s="212"/>
      <c r="AE81" s="212"/>
      <c r="AF81" s="212"/>
      <c r="AG81" s="212" t="s">
        <v>228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5">
      <c r="A82" s="219"/>
      <c r="B82" s="220"/>
      <c r="C82" s="250" t="s">
        <v>909</v>
      </c>
      <c r="D82" s="246"/>
      <c r="E82" s="247">
        <v>-10.914199999999999</v>
      </c>
      <c r="F82" s="222"/>
      <c r="G82" s="222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228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3" x14ac:dyDescent="0.25">
      <c r="A83" s="219"/>
      <c r="B83" s="220"/>
      <c r="C83" s="250" t="s">
        <v>910</v>
      </c>
      <c r="D83" s="246"/>
      <c r="E83" s="247"/>
      <c r="F83" s="222"/>
      <c r="G83" s="222"/>
      <c r="H83" s="222"/>
      <c r="I83" s="222"/>
      <c r="J83" s="222"/>
      <c r="K83" s="222"/>
      <c r="L83" s="222"/>
      <c r="M83" s="222"/>
      <c r="N83" s="221"/>
      <c r="O83" s="221"/>
      <c r="P83" s="221"/>
      <c r="Q83" s="221"/>
      <c r="R83" s="222"/>
      <c r="S83" s="222"/>
      <c r="T83" s="222"/>
      <c r="U83" s="222"/>
      <c r="V83" s="222"/>
      <c r="W83" s="222"/>
      <c r="X83" s="222"/>
      <c r="Y83" s="222"/>
      <c r="Z83" s="212"/>
      <c r="AA83" s="212"/>
      <c r="AB83" s="212"/>
      <c r="AC83" s="212"/>
      <c r="AD83" s="212"/>
      <c r="AE83" s="212"/>
      <c r="AF83" s="212"/>
      <c r="AG83" s="212" t="s">
        <v>228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5">
      <c r="A84" s="219"/>
      <c r="B84" s="220"/>
      <c r="C84" s="250" t="s">
        <v>911</v>
      </c>
      <c r="D84" s="246"/>
      <c r="E84" s="247">
        <v>-3.6624400000000001</v>
      </c>
      <c r="F84" s="222"/>
      <c r="G84" s="222"/>
      <c r="H84" s="222"/>
      <c r="I84" s="222"/>
      <c r="J84" s="222"/>
      <c r="K84" s="222"/>
      <c r="L84" s="222"/>
      <c r="M84" s="222"/>
      <c r="N84" s="221"/>
      <c r="O84" s="221"/>
      <c r="P84" s="221"/>
      <c r="Q84" s="221"/>
      <c r="R84" s="222"/>
      <c r="S84" s="222"/>
      <c r="T84" s="222"/>
      <c r="U84" s="222"/>
      <c r="V84" s="222"/>
      <c r="W84" s="222"/>
      <c r="X84" s="222"/>
      <c r="Y84" s="222"/>
      <c r="Z84" s="212"/>
      <c r="AA84" s="212"/>
      <c r="AB84" s="212"/>
      <c r="AC84" s="212"/>
      <c r="AD84" s="212"/>
      <c r="AE84" s="212"/>
      <c r="AF84" s="212"/>
      <c r="AG84" s="212" t="s">
        <v>228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5">
      <c r="A85" s="219"/>
      <c r="B85" s="220"/>
      <c r="C85" s="250" t="s">
        <v>912</v>
      </c>
      <c r="D85" s="246"/>
      <c r="E85" s="247">
        <v>-38.100479999999997</v>
      </c>
      <c r="F85" s="222"/>
      <c r="G85" s="222"/>
      <c r="H85" s="222"/>
      <c r="I85" s="222"/>
      <c r="J85" s="222"/>
      <c r="K85" s="222"/>
      <c r="L85" s="222"/>
      <c r="M85" s="222"/>
      <c r="N85" s="221"/>
      <c r="O85" s="221"/>
      <c r="P85" s="221"/>
      <c r="Q85" s="221"/>
      <c r="R85" s="222"/>
      <c r="S85" s="222"/>
      <c r="T85" s="222"/>
      <c r="U85" s="222"/>
      <c r="V85" s="222"/>
      <c r="W85" s="222"/>
      <c r="X85" s="222"/>
      <c r="Y85" s="222"/>
      <c r="Z85" s="212"/>
      <c r="AA85" s="212"/>
      <c r="AB85" s="212"/>
      <c r="AC85" s="212"/>
      <c r="AD85" s="212"/>
      <c r="AE85" s="212"/>
      <c r="AF85" s="212"/>
      <c r="AG85" s="212" t="s">
        <v>228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5">
      <c r="A86" s="219"/>
      <c r="B86" s="220"/>
      <c r="C86" s="250" t="s">
        <v>913</v>
      </c>
      <c r="D86" s="246"/>
      <c r="E86" s="247"/>
      <c r="F86" s="222"/>
      <c r="G86" s="222"/>
      <c r="H86" s="222"/>
      <c r="I86" s="222"/>
      <c r="J86" s="222"/>
      <c r="K86" s="222"/>
      <c r="L86" s="222"/>
      <c r="M86" s="222"/>
      <c r="N86" s="221"/>
      <c r="O86" s="221"/>
      <c r="P86" s="221"/>
      <c r="Q86" s="221"/>
      <c r="R86" s="222"/>
      <c r="S86" s="222"/>
      <c r="T86" s="222"/>
      <c r="U86" s="222"/>
      <c r="V86" s="222"/>
      <c r="W86" s="222"/>
      <c r="X86" s="222"/>
      <c r="Y86" s="222"/>
      <c r="Z86" s="212"/>
      <c r="AA86" s="212"/>
      <c r="AB86" s="212"/>
      <c r="AC86" s="212"/>
      <c r="AD86" s="212"/>
      <c r="AE86" s="212"/>
      <c r="AF86" s="212"/>
      <c r="AG86" s="212" t="s">
        <v>228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5">
      <c r="A87" s="219"/>
      <c r="B87" s="220"/>
      <c r="C87" s="250" t="s">
        <v>914</v>
      </c>
      <c r="D87" s="246"/>
      <c r="E87" s="247">
        <v>-0.30020000000000002</v>
      </c>
      <c r="F87" s="222"/>
      <c r="G87" s="222"/>
      <c r="H87" s="222"/>
      <c r="I87" s="222"/>
      <c r="J87" s="222"/>
      <c r="K87" s="222"/>
      <c r="L87" s="222"/>
      <c r="M87" s="222"/>
      <c r="N87" s="221"/>
      <c r="O87" s="221"/>
      <c r="P87" s="221"/>
      <c r="Q87" s="221"/>
      <c r="R87" s="222"/>
      <c r="S87" s="222"/>
      <c r="T87" s="222"/>
      <c r="U87" s="222"/>
      <c r="V87" s="222"/>
      <c r="W87" s="222"/>
      <c r="X87" s="222"/>
      <c r="Y87" s="222"/>
      <c r="Z87" s="212"/>
      <c r="AA87" s="212"/>
      <c r="AB87" s="212"/>
      <c r="AC87" s="212"/>
      <c r="AD87" s="212"/>
      <c r="AE87" s="212"/>
      <c r="AF87" s="212"/>
      <c r="AG87" s="212" t="s">
        <v>228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5">
      <c r="A88" s="219"/>
      <c r="B88" s="220"/>
      <c r="C88" s="250" t="s">
        <v>915</v>
      </c>
      <c r="D88" s="246"/>
      <c r="E88" s="247">
        <v>-7.73916</v>
      </c>
      <c r="F88" s="222"/>
      <c r="G88" s="222"/>
      <c r="H88" s="222"/>
      <c r="I88" s="222"/>
      <c r="J88" s="222"/>
      <c r="K88" s="222"/>
      <c r="L88" s="222"/>
      <c r="M88" s="222"/>
      <c r="N88" s="221"/>
      <c r="O88" s="221"/>
      <c r="P88" s="221"/>
      <c r="Q88" s="221"/>
      <c r="R88" s="222"/>
      <c r="S88" s="222"/>
      <c r="T88" s="222"/>
      <c r="U88" s="222"/>
      <c r="V88" s="222"/>
      <c r="W88" s="222"/>
      <c r="X88" s="222"/>
      <c r="Y88" s="222"/>
      <c r="Z88" s="212"/>
      <c r="AA88" s="212"/>
      <c r="AB88" s="212"/>
      <c r="AC88" s="212"/>
      <c r="AD88" s="212"/>
      <c r="AE88" s="212"/>
      <c r="AF88" s="212"/>
      <c r="AG88" s="212" t="s">
        <v>228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5">
      <c r="A89" s="231">
        <v>14</v>
      </c>
      <c r="B89" s="232" t="s">
        <v>327</v>
      </c>
      <c r="C89" s="241" t="s">
        <v>328</v>
      </c>
      <c r="D89" s="233" t="s">
        <v>231</v>
      </c>
      <c r="E89" s="234">
        <v>41.762920000000001</v>
      </c>
      <c r="F89" s="235"/>
      <c r="G89" s="236">
        <f>ROUND(E89*F89,2)</f>
        <v>0</v>
      </c>
      <c r="H89" s="235"/>
      <c r="I89" s="236">
        <f>ROUND(E89*H89,2)</f>
        <v>0</v>
      </c>
      <c r="J89" s="235"/>
      <c r="K89" s="236">
        <f>ROUND(E89*J89,2)</f>
        <v>0</v>
      </c>
      <c r="L89" s="236">
        <v>21</v>
      </c>
      <c r="M89" s="236">
        <f>G89*(1+L89/100)</f>
        <v>0</v>
      </c>
      <c r="N89" s="234">
        <v>0</v>
      </c>
      <c r="O89" s="234">
        <f>ROUND(E89*N89,2)</f>
        <v>0</v>
      </c>
      <c r="P89" s="234">
        <v>0</v>
      </c>
      <c r="Q89" s="234">
        <f>ROUND(E89*P89,2)</f>
        <v>0</v>
      </c>
      <c r="R89" s="236" t="s">
        <v>232</v>
      </c>
      <c r="S89" s="236" t="s">
        <v>185</v>
      </c>
      <c r="T89" s="237" t="s">
        <v>185</v>
      </c>
      <c r="U89" s="222">
        <v>1.587</v>
      </c>
      <c r="V89" s="222">
        <f>ROUND(E89*U89,2)</f>
        <v>66.28</v>
      </c>
      <c r="W89" s="222"/>
      <c r="X89" s="222" t="s">
        <v>223</v>
      </c>
      <c r="Y89" s="222" t="s">
        <v>188</v>
      </c>
      <c r="Z89" s="212"/>
      <c r="AA89" s="212"/>
      <c r="AB89" s="212"/>
      <c r="AC89" s="212"/>
      <c r="AD89" s="212"/>
      <c r="AE89" s="212"/>
      <c r="AF89" s="212"/>
      <c r="AG89" s="212" t="s">
        <v>253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ht="21" outlineLevel="2" x14ac:dyDescent="0.25">
      <c r="A90" s="219"/>
      <c r="B90" s="220"/>
      <c r="C90" s="249" t="s">
        <v>329</v>
      </c>
      <c r="D90" s="248"/>
      <c r="E90" s="248"/>
      <c r="F90" s="248"/>
      <c r="G90" s="248"/>
      <c r="H90" s="222"/>
      <c r="I90" s="222"/>
      <c r="J90" s="222"/>
      <c r="K90" s="222"/>
      <c r="L90" s="222"/>
      <c r="M90" s="222"/>
      <c r="N90" s="221"/>
      <c r="O90" s="221"/>
      <c r="P90" s="221"/>
      <c r="Q90" s="221"/>
      <c r="R90" s="222"/>
      <c r="S90" s="222"/>
      <c r="T90" s="222"/>
      <c r="U90" s="222"/>
      <c r="V90" s="222"/>
      <c r="W90" s="222"/>
      <c r="X90" s="222"/>
      <c r="Y90" s="222"/>
      <c r="Z90" s="212"/>
      <c r="AA90" s="212"/>
      <c r="AB90" s="212"/>
      <c r="AC90" s="212"/>
      <c r="AD90" s="212"/>
      <c r="AE90" s="212"/>
      <c r="AF90" s="212"/>
      <c r="AG90" s="212" t="s">
        <v>226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38" t="str">
        <f>C90</f>
        <v>sypaninou z vhodných hornin tř. 1 - 4 nebo materiálem připraveným podél výkopu ve vzdálenosti do 3 m od jeho kraje, pro jakoukoliv hloubku výkopu a jakoukoliv míru zhutnění,</v>
      </c>
      <c r="BB90" s="212"/>
      <c r="BC90" s="212"/>
      <c r="BD90" s="212"/>
      <c r="BE90" s="212"/>
      <c r="BF90" s="212"/>
      <c r="BG90" s="212"/>
      <c r="BH90" s="212"/>
    </row>
    <row r="91" spans="1:60" outlineLevel="2" x14ac:dyDescent="0.25">
      <c r="A91" s="219"/>
      <c r="B91" s="220"/>
      <c r="C91" s="250" t="s">
        <v>910</v>
      </c>
      <c r="D91" s="246"/>
      <c r="E91" s="247"/>
      <c r="F91" s="222"/>
      <c r="G91" s="222"/>
      <c r="H91" s="222"/>
      <c r="I91" s="222"/>
      <c r="J91" s="222"/>
      <c r="K91" s="222"/>
      <c r="L91" s="222"/>
      <c r="M91" s="222"/>
      <c r="N91" s="221"/>
      <c r="O91" s="221"/>
      <c r="P91" s="221"/>
      <c r="Q91" s="221"/>
      <c r="R91" s="222"/>
      <c r="S91" s="222"/>
      <c r="T91" s="222"/>
      <c r="U91" s="222"/>
      <c r="V91" s="222"/>
      <c r="W91" s="222"/>
      <c r="X91" s="222"/>
      <c r="Y91" s="222"/>
      <c r="Z91" s="212"/>
      <c r="AA91" s="212"/>
      <c r="AB91" s="212"/>
      <c r="AC91" s="212"/>
      <c r="AD91" s="212"/>
      <c r="AE91" s="212"/>
      <c r="AF91" s="212"/>
      <c r="AG91" s="212" t="s">
        <v>228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5">
      <c r="A92" s="219"/>
      <c r="B92" s="220"/>
      <c r="C92" s="250" t="s">
        <v>916</v>
      </c>
      <c r="D92" s="246"/>
      <c r="E92" s="247">
        <v>3.6624400000000001</v>
      </c>
      <c r="F92" s="222"/>
      <c r="G92" s="222"/>
      <c r="H92" s="222"/>
      <c r="I92" s="222"/>
      <c r="J92" s="222"/>
      <c r="K92" s="222"/>
      <c r="L92" s="222"/>
      <c r="M92" s="222"/>
      <c r="N92" s="221"/>
      <c r="O92" s="221"/>
      <c r="P92" s="221"/>
      <c r="Q92" s="221"/>
      <c r="R92" s="222"/>
      <c r="S92" s="222"/>
      <c r="T92" s="222"/>
      <c r="U92" s="222"/>
      <c r="V92" s="222"/>
      <c r="W92" s="222"/>
      <c r="X92" s="222"/>
      <c r="Y92" s="222"/>
      <c r="Z92" s="212"/>
      <c r="AA92" s="212"/>
      <c r="AB92" s="212"/>
      <c r="AC92" s="212"/>
      <c r="AD92" s="212"/>
      <c r="AE92" s="212"/>
      <c r="AF92" s="212"/>
      <c r="AG92" s="212" t="s">
        <v>228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5">
      <c r="A93" s="219"/>
      <c r="B93" s="220"/>
      <c r="C93" s="250" t="s">
        <v>917</v>
      </c>
      <c r="D93" s="246"/>
      <c r="E93" s="247">
        <v>38.100479999999997</v>
      </c>
      <c r="F93" s="222"/>
      <c r="G93" s="222"/>
      <c r="H93" s="222"/>
      <c r="I93" s="222"/>
      <c r="J93" s="222"/>
      <c r="K93" s="222"/>
      <c r="L93" s="222"/>
      <c r="M93" s="222"/>
      <c r="N93" s="221"/>
      <c r="O93" s="221"/>
      <c r="P93" s="221"/>
      <c r="Q93" s="221"/>
      <c r="R93" s="222"/>
      <c r="S93" s="222"/>
      <c r="T93" s="222"/>
      <c r="U93" s="222"/>
      <c r="V93" s="222"/>
      <c r="W93" s="222"/>
      <c r="X93" s="222"/>
      <c r="Y93" s="222"/>
      <c r="Z93" s="212"/>
      <c r="AA93" s="212"/>
      <c r="AB93" s="212"/>
      <c r="AC93" s="212"/>
      <c r="AD93" s="212"/>
      <c r="AE93" s="212"/>
      <c r="AF93" s="212"/>
      <c r="AG93" s="212" t="s">
        <v>228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5">
      <c r="A94" s="231">
        <v>15</v>
      </c>
      <c r="B94" s="232" t="s">
        <v>331</v>
      </c>
      <c r="C94" s="241" t="s">
        <v>332</v>
      </c>
      <c r="D94" s="233" t="s">
        <v>333</v>
      </c>
      <c r="E94" s="234">
        <v>149.50719000000001</v>
      </c>
      <c r="F94" s="235"/>
      <c r="G94" s="236">
        <f>ROUND(E94*F94,2)</f>
        <v>0</v>
      </c>
      <c r="H94" s="235"/>
      <c r="I94" s="236">
        <f>ROUND(E94*H94,2)</f>
        <v>0</v>
      </c>
      <c r="J94" s="235"/>
      <c r="K94" s="236">
        <f>ROUND(E94*J94,2)</f>
        <v>0</v>
      </c>
      <c r="L94" s="236">
        <v>21</v>
      </c>
      <c r="M94" s="236">
        <f>G94*(1+L94/100)</f>
        <v>0</v>
      </c>
      <c r="N94" s="234">
        <v>1</v>
      </c>
      <c r="O94" s="234">
        <f>ROUND(E94*N94,2)</f>
        <v>149.51</v>
      </c>
      <c r="P94" s="234">
        <v>0</v>
      </c>
      <c r="Q94" s="234">
        <f>ROUND(E94*P94,2)</f>
        <v>0</v>
      </c>
      <c r="R94" s="236" t="s">
        <v>334</v>
      </c>
      <c r="S94" s="236" t="s">
        <v>185</v>
      </c>
      <c r="T94" s="237" t="s">
        <v>185</v>
      </c>
      <c r="U94" s="222">
        <v>0</v>
      </c>
      <c r="V94" s="222">
        <f>ROUND(E94*U94,2)</f>
        <v>0</v>
      </c>
      <c r="W94" s="222"/>
      <c r="X94" s="222" t="s">
        <v>335</v>
      </c>
      <c r="Y94" s="222" t="s">
        <v>188</v>
      </c>
      <c r="Z94" s="212"/>
      <c r="AA94" s="212"/>
      <c r="AB94" s="212"/>
      <c r="AC94" s="212"/>
      <c r="AD94" s="212"/>
      <c r="AE94" s="212"/>
      <c r="AF94" s="212"/>
      <c r="AG94" s="212" t="s">
        <v>336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2" x14ac:dyDescent="0.25">
      <c r="A95" s="219"/>
      <c r="B95" s="220"/>
      <c r="C95" s="262" t="s">
        <v>259</v>
      </c>
      <c r="D95" s="252"/>
      <c r="E95" s="253"/>
      <c r="F95" s="222"/>
      <c r="G95" s="222"/>
      <c r="H95" s="222"/>
      <c r="I95" s="222"/>
      <c r="J95" s="222"/>
      <c r="K95" s="222"/>
      <c r="L95" s="222"/>
      <c r="M95" s="222"/>
      <c r="N95" s="221"/>
      <c r="O95" s="221"/>
      <c r="P95" s="221"/>
      <c r="Q95" s="221"/>
      <c r="R95" s="222"/>
      <c r="S95" s="222"/>
      <c r="T95" s="222"/>
      <c r="U95" s="222"/>
      <c r="V95" s="222"/>
      <c r="W95" s="222"/>
      <c r="X95" s="222"/>
      <c r="Y95" s="222"/>
      <c r="Z95" s="212"/>
      <c r="AA95" s="212"/>
      <c r="AB95" s="212"/>
      <c r="AC95" s="212"/>
      <c r="AD95" s="212"/>
      <c r="AE95" s="212"/>
      <c r="AF95" s="212"/>
      <c r="AG95" s="212" t="s">
        <v>228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5">
      <c r="A96" s="219"/>
      <c r="B96" s="220"/>
      <c r="C96" s="263" t="s">
        <v>885</v>
      </c>
      <c r="D96" s="252"/>
      <c r="E96" s="253"/>
      <c r="F96" s="222"/>
      <c r="G96" s="222"/>
      <c r="H96" s="222"/>
      <c r="I96" s="222"/>
      <c r="J96" s="222"/>
      <c r="K96" s="222"/>
      <c r="L96" s="222"/>
      <c r="M96" s="222"/>
      <c r="N96" s="221"/>
      <c r="O96" s="221"/>
      <c r="P96" s="221"/>
      <c r="Q96" s="221"/>
      <c r="R96" s="222"/>
      <c r="S96" s="222"/>
      <c r="T96" s="222"/>
      <c r="U96" s="222"/>
      <c r="V96" s="222"/>
      <c r="W96" s="222"/>
      <c r="X96" s="222"/>
      <c r="Y96" s="222"/>
      <c r="Z96" s="212"/>
      <c r="AA96" s="212"/>
      <c r="AB96" s="212"/>
      <c r="AC96" s="212"/>
      <c r="AD96" s="212"/>
      <c r="AE96" s="212"/>
      <c r="AF96" s="212"/>
      <c r="AG96" s="212" t="s">
        <v>228</v>
      </c>
      <c r="AH96" s="212">
        <v>2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5">
      <c r="A97" s="219"/>
      <c r="B97" s="220"/>
      <c r="C97" s="263" t="s">
        <v>918</v>
      </c>
      <c r="D97" s="252"/>
      <c r="E97" s="253">
        <v>68.907079999999993</v>
      </c>
      <c r="F97" s="222"/>
      <c r="G97" s="222"/>
      <c r="H97" s="222"/>
      <c r="I97" s="222"/>
      <c r="J97" s="222"/>
      <c r="K97" s="222"/>
      <c r="L97" s="222"/>
      <c r="M97" s="222"/>
      <c r="N97" s="221"/>
      <c r="O97" s="221"/>
      <c r="P97" s="221"/>
      <c r="Q97" s="221"/>
      <c r="R97" s="222"/>
      <c r="S97" s="222"/>
      <c r="T97" s="222"/>
      <c r="U97" s="222"/>
      <c r="V97" s="222"/>
      <c r="W97" s="222"/>
      <c r="X97" s="222"/>
      <c r="Y97" s="222"/>
      <c r="Z97" s="212"/>
      <c r="AA97" s="212"/>
      <c r="AB97" s="212"/>
      <c r="AC97" s="212"/>
      <c r="AD97" s="212"/>
      <c r="AE97" s="212"/>
      <c r="AF97" s="212"/>
      <c r="AG97" s="212" t="s">
        <v>228</v>
      </c>
      <c r="AH97" s="212">
        <v>2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5">
      <c r="A98" s="219"/>
      <c r="B98" s="220"/>
      <c r="C98" s="263" t="s">
        <v>888</v>
      </c>
      <c r="D98" s="252"/>
      <c r="E98" s="253">
        <v>70.929559999999995</v>
      </c>
      <c r="F98" s="222"/>
      <c r="G98" s="222"/>
      <c r="H98" s="222"/>
      <c r="I98" s="222"/>
      <c r="J98" s="222"/>
      <c r="K98" s="222"/>
      <c r="L98" s="222"/>
      <c r="M98" s="222"/>
      <c r="N98" s="221"/>
      <c r="O98" s="221"/>
      <c r="P98" s="221"/>
      <c r="Q98" s="221"/>
      <c r="R98" s="222"/>
      <c r="S98" s="222"/>
      <c r="T98" s="222"/>
      <c r="U98" s="222"/>
      <c r="V98" s="222"/>
      <c r="W98" s="222"/>
      <c r="X98" s="222"/>
      <c r="Y98" s="222"/>
      <c r="Z98" s="212"/>
      <c r="AA98" s="212"/>
      <c r="AB98" s="212"/>
      <c r="AC98" s="212"/>
      <c r="AD98" s="212"/>
      <c r="AE98" s="212"/>
      <c r="AF98" s="212"/>
      <c r="AG98" s="212" t="s">
        <v>228</v>
      </c>
      <c r="AH98" s="212">
        <v>2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5">
      <c r="A99" s="219"/>
      <c r="B99" s="220"/>
      <c r="C99" s="263" t="s">
        <v>919</v>
      </c>
      <c r="D99" s="252"/>
      <c r="E99" s="253">
        <v>22.594999999999999</v>
      </c>
      <c r="F99" s="222"/>
      <c r="G99" s="222"/>
      <c r="H99" s="222"/>
      <c r="I99" s="222"/>
      <c r="J99" s="222"/>
      <c r="K99" s="222"/>
      <c r="L99" s="222"/>
      <c r="M99" s="222"/>
      <c r="N99" s="221"/>
      <c r="O99" s="221"/>
      <c r="P99" s="221"/>
      <c r="Q99" s="221"/>
      <c r="R99" s="222"/>
      <c r="S99" s="222"/>
      <c r="T99" s="222"/>
      <c r="U99" s="222"/>
      <c r="V99" s="222"/>
      <c r="W99" s="222"/>
      <c r="X99" s="222"/>
      <c r="Y99" s="222"/>
      <c r="Z99" s="212"/>
      <c r="AA99" s="212"/>
      <c r="AB99" s="212"/>
      <c r="AC99" s="212"/>
      <c r="AD99" s="212"/>
      <c r="AE99" s="212"/>
      <c r="AF99" s="212"/>
      <c r="AG99" s="212" t="s">
        <v>228</v>
      </c>
      <c r="AH99" s="212">
        <v>2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5">
      <c r="A100" s="219"/>
      <c r="B100" s="220"/>
      <c r="C100" s="263" t="s">
        <v>920</v>
      </c>
      <c r="D100" s="252"/>
      <c r="E100" s="253">
        <v>-17.261600000000001</v>
      </c>
      <c r="F100" s="222"/>
      <c r="G100" s="222"/>
      <c r="H100" s="222"/>
      <c r="I100" s="222"/>
      <c r="J100" s="222"/>
      <c r="K100" s="222"/>
      <c r="L100" s="222"/>
      <c r="M100" s="222"/>
      <c r="N100" s="221"/>
      <c r="O100" s="221"/>
      <c r="P100" s="221"/>
      <c r="Q100" s="221"/>
      <c r="R100" s="222"/>
      <c r="S100" s="222"/>
      <c r="T100" s="222"/>
      <c r="U100" s="222"/>
      <c r="V100" s="222"/>
      <c r="W100" s="222"/>
      <c r="X100" s="222"/>
      <c r="Y100" s="222"/>
      <c r="Z100" s="212"/>
      <c r="AA100" s="212"/>
      <c r="AB100" s="212"/>
      <c r="AC100" s="212"/>
      <c r="AD100" s="212"/>
      <c r="AE100" s="212"/>
      <c r="AF100" s="212"/>
      <c r="AG100" s="212" t="s">
        <v>228</v>
      </c>
      <c r="AH100" s="212">
        <v>2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5">
      <c r="A101" s="219"/>
      <c r="B101" s="220"/>
      <c r="C101" s="263" t="s">
        <v>921</v>
      </c>
      <c r="D101" s="252"/>
      <c r="E101" s="253"/>
      <c r="F101" s="222"/>
      <c r="G101" s="222"/>
      <c r="H101" s="222"/>
      <c r="I101" s="222"/>
      <c r="J101" s="222"/>
      <c r="K101" s="222"/>
      <c r="L101" s="222"/>
      <c r="M101" s="222"/>
      <c r="N101" s="221"/>
      <c r="O101" s="221"/>
      <c r="P101" s="221"/>
      <c r="Q101" s="221"/>
      <c r="R101" s="222"/>
      <c r="S101" s="222"/>
      <c r="T101" s="222"/>
      <c r="U101" s="222"/>
      <c r="V101" s="222"/>
      <c r="W101" s="222"/>
      <c r="X101" s="222"/>
      <c r="Y101" s="222"/>
      <c r="Z101" s="212"/>
      <c r="AA101" s="212"/>
      <c r="AB101" s="212"/>
      <c r="AC101" s="212"/>
      <c r="AD101" s="212"/>
      <c r="AE101" s="212"/>
      <c r="AF101" s="212"/>
      <c r="AG101" s="212" t="s">
        <v>228</v>
      </c>
      <c r="AH101" s="212">
        <v>2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5">
      <c r="A102" s="219"/>
      <c r="B102" s="220"/>
      <c r="C102" s="263" t="s">
        <v>922</v>
      </c>
      <c r="D102" s="252"/>
      <c r="E102" s="253">
        <v>-10.4786</v>
      </c>
      <c r="F102" s="222"/>
      <c r="G102" s="222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228</v>
      </c>
      <c r="AH102" s="212">
        <v>2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5">
      <c r="A103" s="219"/>
      <c r="B103" s="220"/>
      <c r="C103" s="263" t="s">
        <v>923</v>
      </c>
      <c r="D103" s="252"/>
      <c r="E103" s="253"/>
      <c r="F103" s="222"/>
      <c r="G103" s="222"/>
      <c r="H103" s="222"/>
      <c r="I103" s="222"/>
      <c r="J103" s="222"/>
      <c r="K103" s="222"/>
      <c r="L103" s="222"/>
      <c r="M103" s="222"/>
      <c r="N103" s="221"/>
      <c r="O103" s="221"/>
      <c r="P103" s="221"/>
      <c r="Q103" s="221"/>
      <c r="R103" s="222"/>
      <c r="S103" s="222"/>
      <c r="T103" s="222"/>
      <c r="U103" s="222"/>
      <c r="V103" s="222"/>
      <c r="W103" s="222"/>
      <c r="X103" s="222"/>
      <c r="Y103" s="222"/>
      <c r="Z103" s="212"/>
      <c r="AA103" s="212"/>
      <c r="AB103" s="212"/>
      <c r="AC103" s="212"/>
      <c r="AD103" s="212"/>
      <c r="AE103" s="212"/>
      <c r="AF103" s="212"/>
      <c r="AG103" s="212" t="s">
        <v>228</v>
      </c>
      <c r="AH103" s="212">
        <v>2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5">
      <c r="A104" s="219"/>
      <c r="B104" s="220"/>
      <c r="C104" s="263" t="s">
        <v>924</v>
      </c>
      <c r="D104" s="252"/>
      <c r="E104" s="253">
        <v>-36.579839999999997</v>
      </c>
      <c r="F104" s="222"/>
      <c r="G104" s="222"/>
      <c r="H104" s="222"/>
      <c r="I104" s="222"/>
      <c r="J104" s="222"/>
      <c r="K104" s="222"/>
      <c r="L104" s="222"/>
      <c r="M104" s="222"/>
      <c r="N104" s="221"/>
      <c r="O104" s="221"/>
      <c r="P104" s="221"/>
      <c r="Q104" s="221"/>
      <c r="R104" s="222"/>
      <c r="S104" s="222"/>
      <c r="T104" s="222"/>
      <c r="U104" s="222"/>
      <c r="V104" s="222"/>
      <c r="W104" s="222"/>
      <c r="X104" s="222"/>
      <c r="Y104" s="222"/>
      <c r="Z104" s="212"/>
      <c r="AA104" s="212"/>
      <c r="AB104" s="212"/>
      <c r="AC104" s="212"/>
      <c r="AD104" s="212"/>
      <c r="AE104" s="212"/>
      <c r="AF104" s="212"/>
      <c r="AG104" s="212" t="s">
        <v>228</v>
      </c>
      <c r="AH104" s="212">
        <v>2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5">
      <c r="A105" s="219"/>
      <c r="B105" s="220"/>
      <c r="C105" s="263" t="s">
        <v>925</v>
      </c>
      <c r="D105" s="252"/>
      <c r="E105" s="253"/>
      <c r="F105" s="222"/>
      <c r="G105" s="222"/>
      <c r="H105" s="222"/>
      <c r="I105" s="222"/>
      <c r="J105" s="222"/>
      <c r="K105" s="222"/>
      <c r="L105" s="222"/>
      <c r="M105" s="222"/>
      <c r="N105" s="221"/>
      <c r="O105" s="221"/>
      <c r="P105" s="221"/>
      <c r="Q105" s="221"/>
      <c r="R105" s="222"/>
      <c r="S105" s="222"/>
      <c r="T105" s="222"/>
      <c r="U105" s="222"/>
      <c r="V105" s="222"/>
      <c r="W105" s="222"/>
      <c r="X105" s="222"/>
      <c r="Y105" s="222"/>
      <c r="Z105" s="212"/>
      <c r="AA105" s="212"/>
      <c r="AB105" s="212"/>
      <c r="AC105" s="212"/>
      <c r="AD105" s="212"/>
      <c r="AE105" s="212"/>
      <c r="AF105" s="212"/>
      <c r="AG105" s="212" t="s">
        <v>228</v>
      </c>
      <c r="AH105" s="212">
        <v>2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5">
      <c r="A106" s="219"/>
      <c r="B106" s="220"/>
      <c r="C106" s="263" t="s">
        <v>926</v>
      </c>
      <c r="D106" s="252"/>
      <c r="E106" s="253">
        <v>-7.4302799999999998</v>
      </c>
      <c r="F106" s="222"/>
      <c r="G106" s="222"/>
      <c r="H106" s="222"/>
      <c r="I106" s="222"/>
      <c r="J106" s="222"/>
      <c r="K106" s="222"/>
      <c r="L106" s="222"/>
      <c r="M106" s="222"/>
      <c r="N106" s="221"/>
      <c r="O106" s="221"/>
      <c r="P106" s="221"/>
      <c r="Q106" s="221"/>
      <c r="R106" s="222"/>
      <c r="S106" s="222"/>
      <c r="T106" s="222"/>
      <c r="U106" s="222"/>
      <c r="V106" s="222"/>
      <c r="W106" s="222"/>
      <c r="X106" s="222"/>
      <c r="Y106" s="222"/>
      <c r="Z106" s="212"/>
      <c r="AA106" s="212"/>
      <c r="AB106" s="212"/>
      <c r="AC106" s="212"/>
      <c r="AD106" s="212"/>
      <c r="AE106" s="212"/>
      <c r="AF106" s="212"/>
      <c r="AG106" s="212" t="s">
        <v>228</v>
      </c>
      <c r="AH106" s="212">
        <v>2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5">
      <c r="A107" s="219"/>
      <c r="B107" s="220"/>
      <c r="C107" s="263" t="s">
        <v>927</v>
      </c>
      <c r="D107" s="252"/>
      <c r="E107" s="253">
        <v>-1.875</v>
      </c>
      <c r="F107" s="222"/>
      <c r="G107" s="222"/>
      <c r="H107" s="222"/>
      <c r="I107" s="222"/>
      <c r="J107" s="222"/>
      <c r="K107" s="222"/>
      <c r="L107" s="222"/>
      <c r="M107" s="222"/>
      <c r="N107" s="221"/>
      <c r="O107" s="221"/>
      <c r="P107" s="221"/>
      <c r="Q107" s="221"/>
      <c r="R107" s="222"/>
      <c r="S107" s="222"/>
      <c r="T107" s="222"/>
      <c r="U107" s="222"/>
      <c r="V107" s="222"/>
      <c r="W107" s="222"/>
      <c r="X107" s="222"/>
      <c r="Y107" s="222"/>
      <c r="Z107" s="212"/>
      <c r="AA107" s="212"/>
      <c r="AB107" s="212"/>
      <c r="AC107" s="212"/>
      <c r="AD107" s="212"/>
      <c r="AE107" s="212"/>
      <c r="AF107" s="212"/>
      <c r="AG107" s="212" t="s">
        <v>228</v>
      </c>
      <c r="AH107" s="212">
        <v>2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5">
      <c r="A108" s="219"/>
      <c r="B108" s="220"/>
      <c r="C108" s="263" t="s">
        <v>928</v>
      </c>
      <c r="D108" s="252"/>
      <c r="E108" s="253">
        <v>-0.36965999999999999</v>
      </c>
      <c r="F108" s="222"/>
      <c r="G108" s="222"/>
      <c r="H108" s="222"/>
      <c r="I108" s="222"/>
      <c r="J108" s="222"/>
      <c r="K108" s="222"/>
      <c r="L108" s="222"/>
      <c r="M108" s="222"/>
      <c r="N108" s="221"/>
      <c r="O108" s="221"/>
      <c r="P108" s="221"/>
      <c r="Q108" s="221"/>
      <c r="R108" s="222"/>
      <c r="S108" s="222"/>
      <c r="T108" s="222"/>
      <c r="U108" s="222"/>
      <c r="V108" s="222"/>
      <c r="W108" s="222"/>
      <c r="X108" s="222"/>
      <c r="Y108" s="222"/>
      <c r="Z108" s="212"/>
      <c r="AA108" s="212"/>
      <c r="AB108" s="212"/>
      <c r="AC108" s="212"/>
      <c r="AD108" s="212"/>
      <c r="AE108" s="212"/>
      <c r="AF108" s="212"/>
      <c r="AG108" s="212" t="s">
        <v>228</v>
      </c>
      <c r="AH108" s="212">
        <v>2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5">
      <c r="A109" s="219"/>
      <c r="B109" s="220"/>
      <c r="C109" s="263" t="s">
        <v>929</v>
      </c>
      <c r="D109" s="252"/>
      <c r="E109" s="253">
        <v>-6.1994800000000003</v>
      </c>
      <c r="F109" s="222"/>
      <c r="G109" s="222"/>
      <c r="H109" s="222"/>
      <c r="I109" s="222"/>
      <c r="J109" s="222"/>
      <c r="K109" s="222"/>
      <c r="L109" s="222"/>
      <c r="M109" s="222"/>
      <c r="N109" s="221"/>
      <c r="O109" s="221"/>
      <c r="P109" s="221"/>
      <c r="Q109" s="221"/>
      <c r="R109" s="222"/>
      <c r="S109" s="222"/>
      <c r="T109" s="222"/>
      <c r="U109" s="222"/>
      <c r="V109" s="222"/>
      <c r="W109" s="222"/>
      <c r="X109" s="222"/>
      <c r="Y109" s="222"/>
      <c r="Z109" s="212"/>
      <c r="AA109" s="212"/>
      <c r="AB109" s="212"/>
      <c r="AC109" s="212"/>
      <c r="AD109" s="212"/>
      <c r="AE109" s="212"/>
      <c r="AF109" s="212"/>
      <c r="AG109" s="212" t="s">
        <v>228</v>
      </c>
      <c r="AH109" s="212">
        <v>2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5">
      <c r="A110" s="219"/>
      <c r="B110" s="220"/>
      <c r="C110" s="262" t="s">
        <v>262</v>
      </c>
      <c r="D110" s="252"/>
      <c r="E110" s="253"/>
      <c r="F110" s="222"/>
      <c r="G110" s="222"/>
      <c r="H110" s="222"/>
      <c r="I110" s="222"/>
      <c r="J110" s="222"/>
      <c r="K110" s="222"/>
      <c r="L110" s="222"/>
      <c r="M110" s="222"/>
      <c r="N110" s="221"/>
      <c r="O110" s="221"/>
      <c r="P110" s="221"/>
      <c r="Q110" s="221"/>
      <c r="R110" s="222"/>
      <c r="S110" s="222"/>
      <c r="T110" s="222"/>
      <c r="U110" s="222"/>
      <c r="V110" s="222"/>
      <c r="W110" s="222"/>
      <c r="X110" s="222"/>
      <c r="Y110" s="222"/>
      <c r="Z110" s="212"/>
      <c r="AA110" s="212"/>
      <c r="AB110" s="212"/>
      <c r="AC110" s="212"/>
      <c r="AD110" s="212"/>
      <c r="AE110" s="212"/>
      <c r="AF110" s="212"/>
      <c r="AG110" s="212" t="s">
        <v>228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5">
      <c r="A111" s="219"/>
      <c r="B111" s="220"/>
      <c r="C111" s="250" t="s">
        <v>930</v>
      </c>
      <c r="D111" s="246"/>
      <c r="E111" s="247">
        <v>149.50719000000001</v>
      </c>
      <c r="F111" s="222"/>
      <c r="G111" s="222"/>
      <c r="H111" s="222"/>
      <c r="I111" s="222"/>
      <c r="J111" s="222"/>
      <c r="K111" s="222"/>
      <c r="L111" s="222"/>
      <c r="M111" s="222"/>
      <c r="N111" s="221"/>
      <c r="O111" s="221"/>
      <c r="P111" s="221"/>
      <c r="Q111" s="221"/>
      <c r="R111" s="222"/>
      <c r="S111" s="222"/>
      <c r="T111" s="222"/>
      <c r="U111" s="222"/>
      <c r="V111" s="222"/>
      <c r="W111" s="222"/>
      <c r="X111" s="222"/>
      <c r="Y111" s="222"/>
      <c r="Z111" s="212"/>
      <c r="AA111" s="212"/>
      <c r="AB111" s="212"/>
      <c r="AC111" s="212"/>
      <c r="AD111" s="212"/>
      <c r="AE111" s="212"/>
      <c r="AF111" s="212"/>
      <c r="AG111" s="212" t="s">
        <v>228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5">
      <c r="A112" s="231">
        <v>16</v>
      </c>
      <c r="B112" s="232" t="s">
        <v>341</v>
      </c>
      <c r="C112" s="241" t="s">
        <v>342</v>
      </c>
      <c r="D112" s="233" t="s">
        <v>333</v>
      </c>
      <c r="E112" s="234">
        <v>75.924989999999994</v>
      </c>
      <c r="F112" s="235"/>
      <c r="G112" s="236">
        <f>ROUND(E112*F112,2)</f>
        <v>0</v>
      </c>
      <c r="H112" s="235"/>
      <c r="I112" s="236">
        <f>ROUND(E112*H112,2)</f>
        <v>0</v>
      </c>
      <c r="J112" s="235"/>
      <c r="K112" s="236">
        <f>ROUND(E112*J112,2)</f>
        <v>0</v>
      </c>
      <c r="L112" s="236">
        <v>21</v>
      </c>
      <c r="M112" s="236">
        <f>G112*(1+L112/100)</f>
        <v>0</v>
      </c>
      <c r="N112" s="234">
        <v>1</v>
      </c>
      <c r="O112" s="234">
        <f>ROUND(E112*N112,2)</f>
        <v>75.92</v>
      </c>
      <c r="P112" s="234">
        <v>0</v>
      </c>
      <c r="Q112" s="234">
        <f>ROUND(E112*P112,2)</f>
        <v>0</v>
      </c>
      <c r="R112" s="236" t="s">
        <v>334</v>
      </c>
      <c r="S112" s="236" t="s">
        <v>185</v>
      </c>
      <c r="T112" s="237" t="s">
        <v>185</v>
      </c>
      <c r="U112" s="222">
        <v>0</v>
      </c>
      <c r="V112" s="222">
        <f>ROUND(E112*U112,2)</f>
        <v>0</v>
      </c>
      <c r="W112" s="222"/>
      <c r="X112" s="222" t="s">
        <v>335</v>
      </c>
      <c r="Y112" s="222" t="s">
        <v>188</v>
      </c>
      <c r="Z112" s="212"/>
      <c r="AA112" s="212"/>
      <c r="AB112" s="212"/>
      <c r="AC112" s="212"/>
      <c r="AD112" s="212"/>
      <c r="AE112" s="212"/>
      <c r="AF112" s="212"/>
      <c r="AG112" s="212" t="s">
        <v>336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5">
      <c r="A113" s="219"/>
      <c r="B113" s="220"/>
      <c r="C113" s="250" t="s">
        <v>910</v>
      </c>
      <c r="D113" s="246"/>
      <c r="E113" s="247"/>
      <c r="F113" s="222"/>
      <c r="G113" s="222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2"/>
      <c r="S113" s="222"/>
      <c r="T113" s="222"/>
      <c r="U113" s="222"/>
      <c r="V113" s="222"/>
      <c r="W113" s="222"/>
      <c r="X113" s="222"/>
      <c r="Y113" s="222"/>
      <c r="Z113" s="212"/>
      <c r="AA113" s="212"/>
      <c r="AB113" s="212"/>
      <c r="AC113" s="212"/>
      <c r="AD113" s="212"/>
      <c r="AE113" s="212"/>
      <c r="AF113" s="212"/>
      <c r="AG113" s="212" t="s">
        <v>228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5">
      <c r="A114" s="219"/>
      <c r="B114" s="220"/>
      <c r="C114" s="250" t="s">
        <v>931</v>
      </c>
      <c r="D114" s="246"/>
      <c r="E114" s="247">
        <v>6.6583199999999998</v>
      </c>
      <c r="F114" s="222"/>
      <c r="G114" s="222"/>
      <c r="H114" s="222"/>
      <c r="I114" s="222"/>
      <c r="J114" s="222"/>
      <c r="K114" s="222"/>
      <c r="L114" s="222"/>
      <c r="M114" s="222"/>
      <c r="N114" s="221"/>
      <c r="O114" s="221"/>
      <c r="P114" s="221"/>
      <c r="Q114" s="221"/>
      <c r="R114" s="222"/>
      <c r="S114" s="222"/>
      <c r="T114" s="222"/>
      <c r="U114" s="222"/>
      <c r="V114" s="222"/>
      <c r="W114" s="222"/>
      <c r="X114" s="222"/>
      <c r="Y114" s="222"/>
      <c r="Z114" s="212"/>
      <c r="AA114" s="212"/>
      <c r="AB114" s="212"/>
      <c r="AC114" s="212"/>
      <c r="AD114" s="212"/>
      <c r="AE114" s="212"/>
      <c r="AF114" s="212"/>
      <c r="AG114" s="212" t="s">
        <v>228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5">
      <c r="A115" s="219"/>
      <c r="B115" s="220"/>
      <c r="C115" s="250" t="s">
        <v>932</v>
      </c>
      <c r="D115" s="246"/>
      <c r="E115" s="247">
        <v>69.266670000000005</v>
      </c>
      <c r="F115" s="222"/>
      <c r="G115" s="222"/>
      <c r="H115" s="222"/>
      <c r="I115" s="222"/>
      <c r="J115" s="222"/>
      <c r="K115" s="222"/>
      <c r="L115" s="222"/>
      <c r="M115" s="222"/>
      <c r="N115" s="221"/>
      <c r="O115" s="221"/>
      <c r="P115" s="221"/>
      <c r="Q115" s="221"/>
      <c r="R115" s="222"/>
      <c r="S115" s="222"/>
      <c r="T115" s="222"/>
      <c r="U115" s="222"/>
      <c r="V115" s="222"/>
      <c r="W115" s="222"/>
      <c r="X115" s="222"/>
      <c r="Y115" s="222"/>
      <c r="Z115" s="212"/>
      <c r="AA115" s="212"/>
      <c r="AB115" s="212"/>
      <c r="AC115" s="212"/>
      <c r="AD115" s="212"/>
      <c r="AE115" s="212"/>
      <c r="AF115" s="212"/>
      <c r="AG115" s="212" t="s">
        <v>228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x14ac:dyDescent="0.25">
      <c r="A116" s="224" t="s">
        <v>180</v>
      </c>
      <c r="B116" s="225" t="s">
        <v>118</v>
      </c>
      <c r="C116" s="240" t="s">
        <v>119</v>
      </c>
      <c r="D116" s="226"/>
      <c r="E116" s="227"/>
      <c r="F116" s="228"/>
      <c r="G116" s="228">
        <f>SUMIF(AG117:AG139,"&lt;&gt;NOR",G117:G139)</f>
        <v>0</v>
      </c>
      <c r="H116" s="228"/>
      <c r="I116" s="228">
        <f>SUM(I117:I139)</f>
        <v>0</v>
      </c>
      <c r="J116" s="228"/>
      <c r="K116" s="228">
        <f>SUM(K117:K139)</f>
        <v>0</v>
      </c>
      <c r="L116" s="228"/>
      <c r="M116" s="228">
        <f>SUM(M117:M139)</f>
        <v>0</v>
      </c>
      <c r="N116" s="227"/>
      <c r="O116" s="227">
        <f>SUM(O117:O139)</f>
        <v>108.84999999999998</v>
      </c>
      <c r="P116" s="227"/>
      <c r="Q116" s="227">
        <f>SUM(Q117:Q139)</f>
        <v>0</v>
      </c>
      <c r="R116" s="228"/>
      <c r="S116" s="228"/>
      <c r="T116" s="229"/>
      <c r="U116" s="223"/>
      <c r="V116" s="223">
        <f>SUM(V117:V139)</f>
        <v>60.440000000000005</v>
      </c>
      <c r="W116" s="223"/>
      <c r="X116" s="223"/>
      <c r="Y116" s="223"/>
      <c r="AG116" t="s">
        <v>181</v>
      </c>
    </row>
    <row r="117" spans="1:60" outlineLevel="1" x14ac:dyDescent="0.25">
      <c r="A117" s="231">
        <v>17</v>
      </c>
      <c r="B117" s="232" t="s">
        <v>933</v>
      </c>
      <c r="C117" s="241" t="s">
        <v>934</v>
      </c>
      <c r="D117" s="233" t="s">
        <v>231</v>
      </c>
      <c r="E117" s="234">
        <v>8.3234999999999992</v>
      </c>
      <c r="F117" s="235"/>
      <c r="G117" s="236">
        <f>ROUND(E117*F117,2)</f>
        <v>0</v>
      </c>
      <c r="H117" s="235"/>
      <c r="I117" s="236">
        <f>ROUND(E117*H117,2)</f>
        <v>0</v>
      </c>
      <c r="J117" s="235"/>
      <c r="K117" s="236">
        <f>ROUND(E117*J117,2)</f>
        <v>0</v>
      </c>
      <c r="L117" s="236">
        <v>21</v>
      </c>
      <c r="M117" s="236">
        <f>G117*(1+L117/100)</f>
        <v>0</v>
      </c>
      <c r="N117" s="234">
        <v>1.63</v>
      </c>
      <c r="O117" s="234">
        <f>ROUND(E117*N117,2)</f>
        <v>13.57</v>
      </c>
      <c r="P117" s="234">
        <v>0</v>
      </c>
      <c r="Q117" s="234">
        <f>ROUND(E117*P117,2)</f>
        <v>0</v>
      </c>
      <c r="R117" s="236" t="s">
        <v>935</v>
      </c>
      <c r="S117" s="236" t="s">
        <v>185</v>
      </c>
      <c r="T117" s="237" t="s">
        <v>185</v>
      </c>
      <c r="U117" s="222">
        <v>1.5840000000000001</v>
      </c>
      <c r="V117" s="222">
        <f>ROUND(E117*U117,2)</f>
        <v>13.18</v>
      </c>
      <c r="W117" s="222"/>
      <c r="X117" s="222" t="s">
        <v>223</v>
      </c>
      <c r="Y117" s="222" t="s">
        <v>188</v>
      </c>
      <c r="Z117" s="212"/>
      <c r="AA117" s="212"/>
      <c r="AB117" s="212"/>
      <c r="AC117" s="212"/>
      <c r="AD117" s="212"/>
      <c r="AE117" s="212"/>
      <c r="AF117" s="212"/>
      <c r="AG117" s="212" t="s">
        <v>224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5">
      <c r="A118" s="219"/>
      <c r="B118" s="220"/>
      <c r="C118" s="242" t="s">
        <v>936</v>
      </c>
      <c r="D118" s="239"/>
      <c r="E118" s="239"/>
      <c r="F118" s="239"/>
      <c r="G118" s="239"/>
      <c r="H118" s="222"/>
      <c r="I118" s="222"/>
      <c r="J118" s="222"/>
      <c r="K118" s="222"/>
      <c r="L118" s="222"/>
      <c r="M118" s="222"/>
      <c r="N118" s="221"/>
      <c r="O118" s="221"/>
      <c r="P118" s="221"/>
      <c r="Q118" s="221"/>
      <c r="R118" s="222"/>
      <c r="S118" s="222"/>
      <c r="T118" s="222"/>
      <c r="U118" s="222"/>
      <c r="V118" s="222"/>
      <c r="W118" s="222"/>
      <c r="X118" s="222"/>
      <c r="Y118" s="222"/>
      <c r="Z118" s="212"/>
      <c r="AA118" s="212"/>
      <c r="AB118" s="212"/>
      <c r="AC118" s="212"/>
      <c r="AD118" s="212"/>
      <c r="AE118" s="212"/>
      <c r="AF118" s="212"/>
      <c r="AG118" s="212" t="s">
        <v>191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5">
      <c r="A119" s="219"/>
      <c r="B119" s="220"/>
      <c r="C119" s="250" t="s">
        <v>937</v>
      </c>
      <c r="D119" s="246"/>
      <c r="E119" s="247">
        <v>8.3234999999999992</v>
      </c>
      <c r="F119" s="222"/>
      <c r="G119" s="222"/>
      <c r="H119" s="222"/>
      <c r="I119" s="222"/>
      <c r="J119" s="222"/>
      <c r="K119" s="222"/>
      <c r="L119" s="222"/>
      <c r="M119" s="222"/>
      <c r="N119" s="221"/>
      <c r="O119" s="221"/>
      <c r="P119" s="221"/>
      <c r="Q119" s="221"/>
      <c r="R119" s="222"/>
      <c r="S119" s="222"/>
      <c r="T119" s="222"/>
      <c r="U119" s="222"/>
      <c r="V119" s="222"/>
      <c r="W119" s="222"/>
      <c r="X119" s="222"/>
      <c r="Y119" s="222"/>
      <c r="Z119" s="212"/>
      <c r="AA119" s="212"/>
      <c r="AB119" s="212"/>
      <c r="AC119" s="212"/>
      <c r="AD119" s="212"/>
      <c r="AE119" s="212"/>
      <c r="AF119" s="212"/>
      <c r="AG119" s="212" t="s">
        <v>228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1" x14ac:dyDescent="0.25">
      <c r="A120" s="231">
        <v>18</v>
      </c>
      <c r="B120" s="232" t="s">
        <v>938</v>
      </c>
      <c r="C120" s="241" t="s">
        <v>939</v>
      </c>
      <c r="D120" s="233" t="s">
        <v>231</v>
      </c>
      <c r="E120" s="234">
        <v>49.387</v>
      </c>
      <c r="F120" s="235"/>
      <c r="G120" s="236">
        <f>ROUND(E120*F120,2)</f>
        <v>0</v>
      </c>
      <c r="H120" s="235"/>
      <c r="I120" s="236">
        <f>ROUND(E120*H120,2)</f>
        <v>0</v>
      </c>
      <c r="J120" s="235"/>
      <c r="K120" s="236">
        <f>ROUND(E120*J120,2)</f>
        <v>0</v>
      </c>
      <c r="L120" s="236">
        <v>21</v>
      </c>
      <c r="M120" s="236">
        <f>G120*(1+L120/100)</f>
        <v>0</v>
      </c>
      <c r="N120" s="234">
        <v>1.9205000000000001</v>
      </c>
      <c r="O120" s="234">
        <f>ROUND(E120*N120,2)</f>
        <v>94.85</v>
      </c>
      <c r="P120" s="234">
        <v>0</v>
      </c>
      <c r="Q120" s="234">
        <f>ROUND(E120*P120,2)</f>
        <v>0</v>
      </c>
      <c r="R120" s="236" t="s">
        <v>935</v>
      </c>
      <c r="S120" s="236" t="s">
        <v>185</v>
      </c>
      <c r="T120" s="237" t="s">
        <v>185</v>
      </c>
      <c r="U120" s="222">
        <v>0.76</v>
      </c>
      <c r="V120" s="222">
        <f>ROUND(E120*U120,2)</f>
        <v>37.53</v>
      </c>
      <c r="W120" s="222"/>
      <c r="X120" s="222" t="s">
        <v>223</v>
      </c>
      <c r="Y120" s="222" t="s">
        <v>188</v>
      </c>
      <c r="Z120" s="212"/>
      <c r="AA120" s="212"/>
      <c r="AB120" s="212"/>
      <c r="AC120" s="212"/>
      <c r="AD120" s="212"/>
      <c r="AE120" s="212"/>
      <c r="AF120" s="212"/>
      <c r="AG120" s="212" t="s">
        <v>224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5">
      <c r="A121" s="219"/>
      <c r="B121" s="220"/>
      <c r="C121" s="249" t="s">
        <v>940</v>
      </c>
      <c r="D121" s="248"/>
      <c r="E121" s="248"/>
      <c r="F121" s="248"/>
      <c r="G121" s="248"/>
      <c r="H121" s="222"/>
      <c r="I121" s="222"/>
      <c r="J121" s="222"/>
      <c r="K121" s="222"/>
      <c r="L121" s="222"/>
      <c r="M121" s="222"/>
      <c r="N121" s="221"/>
      <c r="O121" s="221"/>
      <c r="P121" s="221"/>
      <c r="Q121" s="221"/>
      <c r="R121" s="222"/>
      <c r="S121" s="222"/>
      <c r="T121" s="222"/>
      <c r="U121" s="222"/>
      <c r="V121" s="222"/>
      <c r="W121" s="222"/>
      <c r="X121" s="222"/>
      <c r="Y121" s="222"/>
      <c r="Z121" s="212"/>
      <c r="AA121" s="212"/>
      <c r="AB121" s="212"/>
      <c r="AC121" s="212"/>
      <c r="AD121" s="212"/>
      <c r="AE121" s="212"/>
      <c r="AF121" s="212"/>
      <c r="AG121" s="212" t="s">
        <v>226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5">
      <c r="A122" s="219"/>
      <c r="B122" s="220"/>
      <c r="C122" s="250" t="s">
        <v>941</v>
      </c>
      <c r="D122" s="246"/>
      <c r="E122" s="247">
        <v>49.387</v>
      </c>
      <c r="F122" s="222"/>
      <c r="G122" s="222"/>
      <c r="H122" s="222"/>
      <c r="I122" s="222"/>
      <c r="J122" s="222"/>
      <c r="K122" s="222"/>
      <c r="L122" s="222"/>
      <c r="M122" s="222"/>
      <c r="N122" s="221"/>
      <c r="O122" s="221"/>
      <c r="P122" s="221"/>
      <c r="Q122" s="221"/>
      <c r="R122" s="222"/>
      <c r="S122" s="222"/>
      <c r="T122" s="222"/>
      <c r="U122" s="222"/>
      <c r="V122" s="222"/>
      <c r="W122" s="222"/>
      <c r="X122" s="222"/>
      <c r="Y122" s="222"/>
      <c r="Z122" s="212"/>
      <c r="AA122" s="212"/>
      <c r="AB122" s="212"/>
      <c r="AC122" s="212"/>
      <c r="AD122" s="212"/>
      <c r="AE122" s="212"/>
      <c r="AF122" s="212"/>
      <c r="AG122" s="212" t="s">
        <v>228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1" x14ac:dyDescent="0.25">
      <c r="A123" s="231">
        <v>19</v>
      </c>
      <c r="B123" s="232" t="s">
        <v>942</v>
      </c>
      <c r="C123" s="241" t="s">
        <v>943</v>
      </c>
      <c r="D123" s="233" t="s">
        <v>221</v>
      </c>
      <c r="E123" s="234">
        <v>58.657499999999999</v>
      </c>
      <c r="F123" s="235"/>
      <c r="G123" s="236">
        <f>ROUND(E123*F123,2)</f>
        <v>0</v>
      </c>
      <c r="H123" s="235"/>
      <c r="I123" s="236">
        <f>ROUND(E123*H123,2)</f>
        <v>0</v>
      </c>
      <c r="J123" s="235"/>
      <c r="K123" s="236">
        <f>ROUND(E123*J123,2)</f>
        <v>0</v>
      </c>
      <c r="L123" s="236">
        <v>21</v>
      </c>
      <c r="M123" s="236">
        <f>G123*(1+L123/100)</f>
        <v>0</v>
      </c>
      <c r="N123" s="234">
        <v>4.0000000000000003E-5</v>
      </c>
      <c r="O123" s="234">
        <f>ROUND(E123*N123,2)</f>
        <v>0</v>
      </c>
      <c r="P123" s="234">
        <v>0</v>
      </c>
      <c r="Q123" s="234">
        <f>ROUND(E123*P123,2)</f>
        <v>0</v>
      </c>
      <c r="R123" s="236" t="s">
        <v>377</v>
      </c>
      <c r="S123" s="236" t="s">
        <v>185</v>
      </c>
      <c r="T123" s="237" t="s">
        <v>185</v>
      </c>
      <c r="U123" s="222">
        <v>0.06</v>
      </c>
      <c r="V123" s="222">
        <f>ROUND(E123*U123,2)</f>
        <v>3.52</v>
      </c>
      <c r="W123" s="222"/>
      <c r="X123" s="222" t="s">
        <v>223</v>
      </c>
      <c r="Y123" s="222" t="s">
        <v>188</v>
      </c>
      <c r="Z123" s="212"/>
      <c r="AA123" s="212"/>
      <c r="AB123" s="212"/>
      <c r="AC123" s="212"/>
      <c r="AD123" s="212"/>
      <c r="AE123" s="212"/>
      <c r="AF123" s="212"/>
      <c r="AG123" s="212" t="s">
        <v>224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5">
      <c r="A124" s="219"/>
      <c r="B124" s="220"/>
      <c r="C124" s="250" t="s">
        <v>944</v>
      </c>
      <c r="D124" s="246"/>
      <c r="E124" s="247">
        <v>58.657499999999999</v>
      </c>
      <c r="F124" s="222"/>
      <c r="G124" s="222"/>
      <c r="H124" s="222"/>
      <c r="I124" s="222"/>
      <c r="J124" s="222"/>
      <c r="K124" s="222"/>
      <c r="L124" s="222"/>
      <c r="M124" s="222"/>
      <c r="N124" s="221"/>
      <c r="O124" s="221"/>
      <c r="P124" s="221"/>
      <c r="Q124" s="221"/>
      <c r="R124" s="222"/>
      <c r="S124" s="222"/>
      <c r="T124" s="222"/>
      <c r="U124" s="222"/>
      <c r="V124" s="222"/>
      <c r="W124" s="222"/>
      <c r="X124" s="222"/>
      <c r="Y124" s="222"/>
      <c r="Z124" s="212"/>
      <c r="AA124" s="212"/>
      <c r="AB124" s="212"/>
      <c r="AC124" s="212"/>
      <c r="AD124" s="212"/>
      <c r="AE124" s="212"/>
      <c r="AF124" s="212"/>
      <c r="AG124" s="212" t="s">
        <v>228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5">
      <c r="A125" s="231">
        <v>20</v>
      </c>
      <c r="B125" s="232" t="s">
        <v>945</v>
      </c>
      <c r="C125" s="241" t="s">
        <v>946</v>
      </c>
      <c r="D125" s="233" t="s">
        <v>415</v>
      </c>
      <c r="E125" s="234">
        <v>11</v>
      </c>
      <c r="F125" s="235"/>
      <c r="G125" s="236">
        <f>ROUND(E125*F125,2)</f>
        <v>0</v>
      </c>
      <c r="H125" s="235"/>
      <c r="I125" s="236">
        <f>ROUND(E125*H125,2)</f>
        <v>0</v>
      </c>
      <c r="J125" s="235"/>
      <c r="K125" s="236">
        <f>ROUND(E125*J125,2)</f>
        <v>0</v>
      </c>
      <c r="L125" s="236">
        <v>21</v>
      </c>
      <c r="M125" s="236">
        <f>G125*(1+L125/100)</f>
        <v>0</v>
      </c>
      <c r="N125" s="234">
        <v>0</v>
      </c>
      <c r="O125" s="234">
        <f>ROUND(E125*N125,2)</f>
        <v>0</v>
      </c>
      <c r="P125" s="234">
        <v>0</v>
      </c>
      <c r="Q125" s="234">
        <f>ROUND(E125*P125,2)</f>
        <v>0</v>
      </c>
      <c r="R125" s="236"/>
      <c r="S125" s="236" t="s">
        <v>485</v>
      </c>
      <c r="T125" s="237" t="s">
        <v>186</v>
      </c>
      <c r="U125" s="222">
        <v>0.27</v>
      </c>
      <c r="V125" s="222">
        <f>ROUND(E125*U125,2)</f>
        <v>2.97</v>
      </c>
      <c r="W125" s="222"/>
      <c r="X125" s="222" t="s">
        <v>223</v>
      </c>
      <c r="Y125" s="222" t="s">
        <v>188</v>
      </c>
      <c r="Z125" s="212"/>
      <c r="AA125" s="212"/>
      <c r="AB125" s="212"/>
      <c r="AC125" s="212"/>
      <c r="AD125" s="212"/>
      <c r="AE125" s="212"/>
      <c r="AF125" s="212"/>
      <c r="AG125" s="212" t="s">
        <v>224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5">
      <c r="A126" s="219"/>
      <c r="B126" s="220"/>
      <c r="C126" s="250" t="s">
        <v>947</v>
      </c>
      <c r="D126" s="246"/>
      <c r="E126" s="247">
        <v>11</v>
      </c>
      <c r="F126" s="222"/>
      <c r="G126" s="222"/>
      <c r="H126" s="222"/>
      <c r="I126" s="222"/>
      <c r="J126" s="222"/>
      <c r="K126" s="222"/>
      <c r="L126" s="222"/>
      <c r="M126" s="222"/>
      <c r="N126" s="221"/>
      <c r="O126" s="221"/>
      <c r="P126" s="221"/>
      <c r="Q126" s="221"/>
      <c r="R126" s="222"/>
      <c r="S126" s="222"/>
      <c r="T126" s="222"/>
      <c r="U126" s="222"/>
      <c r="V126" s="222"/>
      <c r="W126" s="222"/>
      <c r="X126" s="222"/>
      <c r="Y126" s="222"/>
      <c r="Z126" s="212"/>
      <c r="AA126" s="212"/>
      <c r="AB126" s="212"/>
      <c r="AC126" s="212"/>
      <c r="AD126" s="212"/>
      <c r="AE126" s="212"/>
      <c r="AF126" s="212"/>
      <c r="AG126" s="212" t="s">
        <v>228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1" x14ac:dyDescent="0.25">
      <c r="A127" s="231">
        <v>21</v>
      </c>
      <c r="B127" s="232" t="s">
        <v>948</v>
      </c>
      <c r="C127" s="241" t="s">
        <v>949</v>
      </c>
      <c r="D127" s="233" t="s">
        <v>415</v>
      </c>
      <c r="E127" s="234">
        <v>12</v>
      </c>
      <c r="F127" s="235"/>
      <c r="G127" s="236">
        <f>ROUND(E127*F127,2)</f>
        <v>0</v>
      </c>
      <c r="H127" s="235"/>
      <c r="I127" s="236">
        <f>ROUND(E127*H127,2)</f>
        <v>0</v>
      </c>
      <c r="J127" s="235"/>
      <c r="K127" s="236">
        <f>ROUND(E127*J127,2)</f>
        <v>0</v>
      </c>
      <c r="L127" s="236">
        <v>21</v>
      </c>
      <c r="M127" s="236">
        <f>G127*(1+L127/100)</f>
        <v>0</v>
      </c>
      <c r="N127" s="234">
        <v>0</v>
      </c>
      <c r="O127" s="234">
        <f>ROUND(E127*N127,2)</f>
        <v>0</v>
      </c>
      <c r="P127" s="234">
        <v>0</v>
      </c>
      <c r="Q127" s="234">
        <f>ROUND(E127*P127,2)</f>
        <v>0</v>
      </c>
      <c r="R127" s="236"/>
      <c r="S127" s="236" t="s">
        <v>485</v>
      </c>
      <c r="T127" s="237" t="s">
        <v>186</v>
      </c>
      <c r="U127" s="222">
        <v>0.27</v>
      </c>
      <c r="V127" s="222">
        <f>ROUND(E127*U127,2)</f>
        <v>3.24</v>
      </c>
      <c r="W127" s="222"/>
      <c r="X127" s="222" t="s">
        <v>223</v>
      </c>
      <c r="Y127" s="222" t="s">
        <v>188</v>
      </c>
      <c r="Z127" s="212"/>
      <c r="AA127" s="212"/>
      <c r="AB127" s="212"/>
      <c r="AC127" s="212"/>
      <c r="AD127" s="212"/>
      <c r="AE127" s="212"/>
      <c r="AF127" s="212"/>
      <c r="AG127" s="212" t="s">
        <v>224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5">
      <c r="A128" s="219"/>
      <c r="B128" s="220"/>
      <c r="C128" s="250" t="s">
        <v>950</v>
      </c>
      <c r="D128" s="246"/>
      <c r="E128" s="247">
        <v>12</v>
      </c>
      <c r="F128" s="222"/>
      <c r="G128" s="222"/>
      <c r="H128" s="222"/>
      <c r="I128" s="222"/>
      <c r="J128" s="222"/>
      <c r="K128" s="222"/>
      <c r="L128" s="222"/>
      <c r="M128" s="222"/>
      <c r="N128" s="221"/>
      <c r="O128" s="221"/>
      <c r="P128" s="221"/>
      <c r="Q128" s="221"/>
      <c r="R128" s="222"/>
      <c r="S128" s="222"/>
      <c r="T128" s="222"/>
      <c r="U128" s="222"/>
      <c r="V128" s="222"/>
      <c r="W128" s="222"/>
      <c r="X128" s="222"/>
      <c r="Y128" s="222"/>
      <c r="Z128" s="212"/>
      <c r="AA128" s="212"/>
      <c r="AB128" s="212"/>
      <c r="AC128" s="212"/>
      <c r="AD128" s="212"/>
      <c r="AE128" s="212"/>
      <c r="AF128" s="212"/>
      <c r="AG128" s="212" t="s">
        <v>228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5">
      <c r="A129" s="255">
        <v>22</v>
      </c>
      <c r="B129" s="256" t="s">
        <v>951</v>
      </c>
      <c r="C129" s="265" t="s">
        <v>952</v>
      </c>
      <c r="D129" s="257" t="s">
        <v>415</v>
      </c>
      <c r="E129" s="258">
        <v>6</v>
      </c>
      <c r="F129" s="259"/>
      <c r="G129" s="260">
        <f>ROUND(E129*F129,2)</f>
        <v>0</v>
      </c>
      <c r="H129" s="259"/>
      <c r="I129" s="260">
        <f>ROUND(E129*H129,2)</f>
        <v>0</v>
      </c>
      <c r="J129" s="259"/>
      <c r="K129" s="260">
        <f>ROUND(E129*J129,2)</f>
        <v>0</v>
      </c>
      <c r="L129" s="260">
        <v>21</v>
      </c>
      <c r="M129" s="260">
        <f>G129*(1+L129/100)</f>
        <v>0</v>
      </c>
      <c r="N129" s="258">
        <v>0</v>
      </c>
      <c r="O129" s="258">
        <f>ROUND(E129*N129,2)</f>
        <v>0</v>
      </c>
      <c r="P129" s="258">
        <v>0</v>
      </c>
      <c r="Q129" s="258">
        <f>ROUND(E129*P129,2)</f>
        <v>0</v>
      </c>
      <c r="R129" s="260"/>
      <c r="S129" s="260" t="s">
        <v>485</v>
      </c>
      <c r="T129" s="261" t="s">
        <v>186</v>
      </c>
      <c r="U129" s="222">
        <v>0</v>
      </c>
      <c r="V129" s="222">
        <f>ROUND(E129*U129,2)</f>
        <v>0</v>
      </c>
      <c r="W129" s="222"/>
      <c r="X129" s="222" t="s">
        <v>223</v>
      </c>
      <c r="Y129" s="222" t="s">
        <v>188</v>
      </c>
      <c r="Z129" s="212"/>
      <c r="AA129" s="212"/>
      <c r="AB129" s="212"/>
      <c r="AC129" s="212"/>
      <c r="AD129" s="212"/>
      <c r="AE129" s="212"/>
      <c r="AF129" s="212"/>
      <c r="AG129" s="212" t="s">
        <v>224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1" x14ac:dyDescent="0.25">
      <c r="A130" s="231">
        <v>23</v>
      </c>
      <c r="B130" s="232" t="s">
        <v>953</v>
      </c>
      <c r="C130" s="241" t="s">
        <v>954</v>
      </c>
      <c r="D130" s="233" t="s">
        <v>410</v>
      </c>
      <c r="E130" s="234">
        <v>16.3</v>
      </c>
      <c r="F130" s="235"/>
      <c r="G130" s="236">
        <f>ROUND(E130*F130,2)</f>
        <v>0</v>
      </c>
      <c r="H130" s="235"/>
      <c r="I130" s="236">
        <f>ROUND(E130*H130,2)</f>
        <v>0</v>
      </c>
      <c r="J130" s="235"/>
      <c r="K130" s="236">
        <f>ROUND(E130*J130,2)</f>
        <v>0</v>
      </c>
      <c r="L130" s="236">
        <v>21</v>
      </c>
      <c r="M130" s="236">
        <f>G130*(1+L130/100)</f>
        <v>0</v>
      </c>
      <c r="N130" s="234">
        <v>0</v>
      </c>
      <c r="O130" s="234">
        <f>ROUND(E130*N130,2)</f>
        <v>0</v>
      </c>
      <c r="P130" s="234">
        <v>0</v>
      </c>
      <c r="Q130" s="234">
        <f>ROUND(E130*P130,2)</f>
        <v>0</v>
      </c>
      <c r="R130" s="236"/>
      <c r="S130" s="236" t="s">
        <v>485</v>
      </c>
      <c r="T130" s="237" t="s">
        <v>186</v>
      </c>
      <c r="U130" s="222">
        <v>0</v>
      </c>
      <c r="V130" s="222">
        <f>ROUND(E130*U130,2)</f>
        <v>0</v>
      </c>
      <c r="W130" s="222"/>
      <c r="X130" s="222" t="s">
        <v>223</v>
      </c>
      <c r="Y130" s="222" t="s">
        <v>188</v>
      </c>
      <c r="Z130" s="212"/>
      <c r="AA130" s="212"/>
      <c r="AB130" s="212"/>
      <c r="AC130" s="212"/>
      <c r="AD130" s="212"/>
      <c r="AE130" s="212"/>
      <c r="AF130" s="212"/>
      <c r="AG130" s="212" t="s">
        <v>224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5">
      <c r="A131" s="219"/>
      <c r="B131" s="220"/>
      <c r="C131" s="250" t="s">
        <v>955</v>
      </c>
      <c r="D131" s="246"/>
      <c r="E131" s="247">
        <v>16.3</v>
      </c>
      <c r="F131" s="222"/>
      <c r="G131" s="222"/>
      <c r="H131" s="222"/>
      <c r="I131" s="222"/>
      <c r="J131" s="222"/>
      <c r="K131" s="222"/>
      <c r="L131" s="222"/>
      <c r="M131" s="222"/>
      <c r="N131" s="221"/>
      <c r="O131" s="221"/>
      <c r="P131" s="221"/>
      <c r="Q131" s="221"/>
      <c r="R131" s="222"/>
      <c r="S131" s="222"/>
      <c r="T131" s="222"/>
      <c r="U131" s="222"/>
      <c r="V131" s="222"/>
      <c r="W131" s="222"/>
      <c r="X131" s="222"/>
      <c r="Y131" s="222"/>
      <c r="Z131" s="212"/>
      <c r="AA131" s="212"/>
      <c r="AB131" s="212"/>
      <c r="AC131" s="212"/>
      <c r="AD131" s="212"/>
      <c r="AE131" s="212"/>
      <c r="AF131" s="212"/>
      <c r="AG131" s="212" t="s">
        <v>228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5">
      <c r="A132" s="231">
        <v>24</v>
      </c>
      <c r="B132" s="232" t="s">
        <v>956</v>
      </c>
      <c r="C132" s="241" t="s">
        <v>957</v>
      </c>
      <c r="D132" s="233" t="s">
        <v>415</v>
      </c>
      <c r="E132" s="234">
        <v>11</v>
      </c>
      <c r="F132" s="235"/>
      <c r="G132" s="236">
        <f>ROUND(E132*F132,2)</f>
        <v>0</v>
      </c>
      <c r="H132" s="235"/>
      <c r="I132" s="236">
        <f>ROUND(E132*H132,2)</f>
        <v>0</v>
      </c>
      <c r="J132" s="235"/>
      <c r="K132" s="236">
        <f>ROUND(E132*J132,2)</f>
        <v>0</v>
      </c>
      <c r="L132" s="236">
        <v>21</v>
      </c>
      <c r="M132" s="236">
        <f>G132*(1+L132/100)</f>
        <v>0</v>
      </c>
      <c r="N132" s="234">
        <v>3.2000000000000001E-2</v>
      </c>
      <c r="O132" s="234">
        <f>ROUND(E132*N132,2)</f>
        <v>0.35</v>
      </c>
      <c r="P132" s="234">
        <v>0</v>
      </c>
      <c r="Q132" s="234">
        <f>ROUND(E132*P132,2)</f>
        <v>0</v>
      </c>
      <c r="R132" s="236"/>
      <c r="S132" s="236" t="s">
        <v>485</v>
      </c>
      <c r="T132" s="237" t="s">
        <v>812</v>
      </c>
      <c r="U132" s="222">
        <v>0</v>
      </c>
      <c r="V132" s="222">
        <f>ROUND(E132*U132,2)</f>
        <v>0</v>
      </c>
      <c r="W132" s="222"/>
      <c r="X132" s="222" t="s">
        <v>335</v>
      </c>
      <c r="Y132" s="222" t="s">
        <v>188</v>
      </c>
      <c r="Z132" s="212"/>
      <c r="AA132" s="212"/>
      <c r="AB132" s="212"/>
      <c r="AC132" s="212"/>
      <c r="AD132" s="212"/>
      <c r="AE132" s="212"/>
      <c r="AF132" s="212"/>
      <c r="AG132" s="212" t="s">
        <v>406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2" x14ac:dyDescent="0.25">
      <c r="A133" s="219"/>
      <c r="B133" s="220"/>
      <c r="C133" s="250" t="s">
        <v>947</v>
      </c>
      <c r="D133" s="246"/>
      <c r="E133" s="247">
        <v>11</v>
      </c>
      <c r="F133" s="222"/>
      <c r="G133" s="222"/>
      <c r="H133" s="222"/>
      <c r="I133" s="222"/>
      <c r="J133" s="222"/>
      <c r="K133" s="222"/>
      <c r="L133" s="222"/>
      <c r="M133" s="222"/>
      <c r="N133" s="221"/>
      <c r="O133" s="221"/>
      <c r="P133" s="221"/>
      <c r="Q133" s="221"/>
      <c r="R133" s="222"/>
      <c r="S133" s="222"/>
      <c r="T133" s="222"/>
      <c r="U133" s="222"/>
      <c r="V133" s="222"/>
      <c r="W133" s="222"/>
      <c r="X133" s="222"/>
      <c r="Y133" s="222"/>
      <c r="Z133" s="212"/>
      <c r="AA133" s="212"/>
      <c r="AB133" s="212"/>
      <c r="AC133" s="212"/>
      <c r="AD133" s="212"/>
      <c r="AE133" s="212"/>
      <c r="AF133" s="212"/>
      <c r="AG133" s="212" t="s">
        <v>228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ht="20.399999999999999" outlineLevel="1" x14ac:dyDescent="0.25">
      <c r="A134" s="231">
        <v>25</v>
      </c>
      <c r="B134" s="232" t="s">
        <v>958</v>
      </c>
      <c r="C134" s="241" t="s">
        <v>959</v>
      </c>
      <c r="D134" s="233" t="s">
        <v>415</v>
      </c>
      <c r="E134" s="234">
        <v>6</v>
      </c>
      <c r="F134" s="235"/>
      <c r="G134" s="236">
        <f>ROUND(E134*F134,2)</f>
        <v>0</v>
      </c>
      <c r="H134" s="235"/>
      <c r="I134" s="236">
        <f>ROUND(E134*H134,2)</f>
        <v>0</v>
      </c>
      <c r="J134" s="235"/>
      <c r="K134" s="236">
        <f>ROUND(E134*J134,2)</f>
        <v>0</v>
      </c>
      <c r="L134" s="236">
        <v>21</v>
      </c>
      <c r="M134" s="236">
        <f>G134*(1+L134/100)</f>
        <v>0</v>
      </c>
      <c r="N134" s="234">
        <v>5.4999999999999997E-3</v>
      </c>
      <c r="O134" s="234">
        <f>ROUND(E134*N134,2)</f>
        <v>0.03</v>
      </c>
      <c r="P134" s="234">
        <v>0</v>
      </c>
      <c r="Q134" s="234">
        <f>ROUND(E134*P134,2)</f>
        <v>0</v>
      </c>
      <c r="R134" s="236"/>
      <c r="S134" s="236" t="s">
        <v>485</v>
      </c>
      <c r="T134" s="237" t="s">
        <v>812</v>
      </c>
      <c r="U134" s="222">
        <v>0</v>
      </c>
      <c r="V134" s="222">
        <f>ROUND(E134*U134,2)</f>
        <v>0</v>
      </c>
      <c r="W134" s="222"/>
      <c r="X134" s="222" t="s">
        <v>335</v>
      </c>
      <c r="Y134" s="222" t="s">
        <v>188</v>
      </c>
      <c r="Z134" s="212"/>
      <c r="AA134" s="212"/>
      <c r="AB134" s="212"/>
      <c r="AC134" s="212"/>
      <c r="AD134" s="212"/>
      <c r="AE134" s="212"/>
      <c r="AF134" s="212"/>
      <c r="AG134" s="212" t="s">
        <v>406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2" x14ac:dyDescent="0.25">
      <c r="A135" s="219"/>
      <c r="B135" s="220"/>
      <c r="C135" s="250" t="s">
        <v>960</v>
      </c>
      <c r="D135" s="246"/>
      <c r="E135" s="247">
        <v>6</v>
      </c>
      <c r="F135" s="222"/>
      <c r="G135" s="222"/>
      <c r="H135" s="222"/>
      <c r="I135" s="222"/>
      <c r="J135" s="222"/>
      <c r="K135" s="222"/>
      <c r="L135" s="222"/>
      <c r="M135" s="222"/>
      <c r="N135" s="221"/>
      <c r="O135" s="221"/>
      <c r="P135" s="221"/>
      <c r="Q135" s="221"/>
      <c r="R135" s="222"/>
      <c r="S135" s="222"/>
      <c r="T135" s="222"/>
      <c r="U135" s="222"/>
      <c r="V135" s="222"/>
      <c r="W135" s="222"/>
      <c r="X135" s="222"/>
      <c r="Y135" s="222"/>
      <c r="Z135" s="212"/>
      <c r="AA135" s="212"/>
      <c r="AB135" s="212"/>
      <c r="AC135" s="212"/>
      <c r="AD135" s="212"/>
      <c r="AE135" s="212"/>
      <c r="AF135" s="212"/>
      <c r="AG135" s="212" t="s">
        <v>228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5">
      <c r="A136" s="231">
        <v>26</v>
      </c>
      <c r="B136" s="232" t="s">
        <v>961</v>
      </c>
      <c r="C136" s="241" t="s">
        <v>962</v>
      </c>
      <c r="D136" s="233" t="s">
        <v>415</v>
      </c>
      <c r="E136" s="234">
        <v>6</v>
      </c>
      <c r="F136" s="235"/>
      <c r="G136" s="236">
        <f>ROUND(E136*F136,2)</f>
        <v>0</v>
      </c>
      <c r="H136" s="235"/>
      <c r="I136" s="236">
        <f>ROUND(E136*H136,2)</f>
        <v>0</v>
      </c>
      <c r="J136" s="235"/>
      <c r="K136" s="236">
        <f>ROUND(E136*J136,2)</f>
        <v>0</v>
      </c>
      <c r="L136" s="236">
        <v>21</v>
      </c>
      <c r="M136" s="236">
        <f>G136*(1+L136/100)</f>
        <v>0</v>
      </c>
      <c r="N136" s="234">
        <v>5.5999999999999999E-3</v>
      </c>
      <c r="O136" s="234">
        <f>ROUND(E136*N136,2)</f>
        <v>0.03</v>
      </c>
      <c r="P136" s="234">
        <v>0</v>
      </c>
      <c r="Q136" s="234">
        <f>ROUND(E136*P136,2)</f>
        <v>0</v>
      </c>
      <c r="R136" s="236"/>
      <c r="S136" s="236" t="s">
        <v>485</v>
      </c>
      <c r="T136" s="237" t="s">
        <v>812</v>
      </c>
      <c r="U136" s="222">
        <v>0</v>
      </c>
      <c r="V136" s="222">
        <f>ROUND(E136*U136,2)</f>
        <v>0</v>
      </c>
      <c r="W136" s="222"/>
      <c r="X136" s="222" t="s">
        <v>335</v>
      </c>
      <c r="Y136" s="222" t="s">
        <v>188</v>
      </c>
      <c r="Z136" s="212"/>
      <c r="AA136" s="212"/>
      <c r="AB136" s="212"/>
      <c r="AC136" s="212"/>
      <c r="AD136" s="212"/>
      <c r="AE136" s="212"/>
      <c r="AF136" s="212"/>
      <c r="AG136" s="212" t="s">
        <v>406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5">
      <c r="A137" s="219"/>
      <c r="B137" s="220"/>
      <c r="C137" s="250" t="s">
        <v>960</v>
      </c>
      <c r="D137" s="246"/>
      <c r="E137" s="247">
        <v>6</v>
      </c>
      <c r="F137" s="222"/>
      <c r="G137" s="222"/>
      <c r="H137" s="222"/>
      <c r="I137" s="222"/>
      <c r="J137" s="222"/>
      <c r="K137" s="222"/>
      <c r="L137" s="222"/>
      <c r="M137" s="222"/>
      <c r="N137" s="221"/>
      <c r="O137" s="221"/>
      <c r="P137" s="221"/>
      <c r="Q137" s="221"/>
      <c r="R137" s="222"/>
      <c r="S137" s="222"/>
      <c r="T137" s="222"/>
      <c r="U137" s="222"/>
      <c r="V137" s="222"/>
      <c r="W137" s="222"/>
      <c r="X137" s="222"/>
      <c r="Y137" s="222"/>
      <c r="Z137" s="212"/>
      <c r="AA137" s="212"/>
      <c r="AB137" s="212"/>
      <c r="AC137" s="212"/>
      <c r="AD137" s="212"/>
      <c r="AE137" s="212"/>
      <c r="AF137" s="212"/>
      <c r="AG137" s="212" t="s">
        <v>228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ht="20.399999999999999" outlineLevel="1" x14ac:dyDescent="0.25">
      <c r="A138" s="231">
        <v>27</v>
      </c>
      <c r="B138" s="232" t="s">
        <v>963</v>
      </c>
      <c r="C138" s="241" t="s">
        <v>964</v>
      </c>
      <c r="D138" s="233" t="s">
        <v>221</v>
      </c>
      <c r="E138" s="234">
        <v>63.350099999999998</v>
      </c>
      <c r="F138" s="235"/>
      <c r="G138" s="236">
        <f>ROUND(E138*F138,2)</f>
        <v>0</v>
      </c>
      <c r="H138" s="235"/>
      <c r="I138" s="236">
        <f>ROUND(E138*H138,2)</f>
        <v>0</v>
      </c>
      <c r="J138" s="235"/>
      <c r="K138" s="236">
        <f>ROUND(E138*J138,2)</f>
        <v>0</v>
      </c>
      <c r="L138" s="236">
        <v>21</v>
      </c>
      <c r="M138" s="236">
        <f>G138*(1+L138/100)</f>
        <v>0</v>
      </c>
      <c r="N138" s="234">
        <v>2.9999999999999997E-4</v>
      </c>
      <c r="O138" s="234">
        <f>ROUND(E138*N138,2)</f>
        <v>0.02</v>
      </c>
      <c r="P138" s="234">
        <v>0</v>
      </c>
      <c r="Q138" s="234">
        <f>ROUND(E138*P138,2)</f>
        <v>0</v>
      </c>
      <c r="R138" s="236" t="s">
        <v>334</v>
      </c>
      <c r="S138" s="236" t="s">
        <v>185</v>
      </c>
      <c r="T138" s="237" t="s">
        <v>185</v>
      </c>
      <c r="U138" s="222">
        <v>0</v>
      </c>
      <c r="V138" s="222">
        <f>ROUND(E138*U138,2)</f>
        <v>0</v>
      </c>
      <c r="W138" s="222"/>
      <c r="X138" s="222" t="s">
        <v>335</v>
      </c>
      <c r="Y138" s="222" t="s">
        <v>188</v>
      </c>
      <c r="Z138" s="212"/>
      <c r="AA138" s="212"/>
      <c r="AB138" s="212"/>
      <c r="AC138" s="212"/>
      <c r="AD138" s="212"/>
      <c r="AE138" s="212"/>
      <c r="AF138" s="212"/>
      <c r="AG138" s="212" t="s">
        <v>406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5">
      <c r="A139" s="219"/>
      <c r="B139" s="220"/>
      <c r="C139" s="250" t="s">
        <v>965</v>
      </c>
      <c r="D139" s="246"/>
      <c r="E139" s="247">
        <v>63.350099999999998</v>
      </c>
      <c r="F139" s="222"/>
      <c r="G139" s="222"/>
      <c r="H139" s="222"/>
      <c r="I139" s="222"/>
      <c r="J139" s="222"/>
      <c r="K139" s="222"/>
      <c r="L139" s="222"/>
      <c r="M139" s="222"/>
      <c r="N139" s="221"/>
      <c r="O139" s="221"/>
      <c r="P139" s="221"/>
      <c r="Q139" s="221"/>
      <c r="R139" s="222"/>
      <c r="S139" s="222"/>
      <c r="T139" s="222"/>
      <c r="U139" s="222"/>
      <c r="V139" s="222"/>
      <c r="W139" s="222"/>
      <c r="X139" s="222"/>
      <c r="Y139" s="222"/>
      <c r="Z139" s="212"/>
      <c r="AA139" s="212"/>
      <c r="AB139" s="212"/>
      <c r="AC139" s="212"/>
      <c r="AD139" s="212"/>
      <c r="AE139" s="212"/>
      <c r="AF139" s="212"/>
      <c r="AG139" s="212" t="s">
        <v>228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x14ac:dyDescent="0.25">
      <c r="A140" s="224" t="s">
        <v>180</v>
      </c>
      <c r="B140" s="225" t="s">
        <v>120</v>
      </c>
      <c r="C140" s="240" t="s">
        <v>121</v>
      </c>
      <c r="D140" s="226"/>
      <c r="E140" s="227"/>
      <c r="F140" s="228"/>
      <c r="G140" s="228">
        <f>SUMIF(AG141:AG154,"&lt;&gt;NOR",G141:G154)</f>
        <v>0</v>
      </c>
      <c r="H140" s="228"/>
      <c r="I140" s="228">
        <f>SUM(I141:I154)</f>
        <v>0</v>
      </c>
      <c r="J140" s="228"/>
      <c r="K140" s="228">
        <f>SUM(K141:K154)</f>
        <v>0</v>
      </c>
      <c r="L140" s="228"/>
      <c r="M140" s="228">
        <f>SUM(M141:M154)</f>
        <v>0</v>
      </c>
      <c r="N140" s="227"/>
      <c r="O140" s="227">
        <f>SUM(O141:O154)</f>
        <v>31.630000000000003</v>
      </c>
      <c r="P140" s="227"/>
      <c r="Q140" s="227">
        <f>SUM(Q141:Q154)</f>
        <v>0</v>
      </c>
      <c r="R140" s="228"/>
      <c r="S140" s="228"/>
      <c r="T140" s="229"/>
      <c r="U140" s="223"/>
      <c r="V140" s="223">
        <f>SUM(V141:V154)</f>
        <v>27.94</v>
      </c>
      <c r="W140" s="223"/>
      <c r="X140" s="223"/>
      <c r="Y140" s="223"/>
      <c r="AG140" t="s">
        <v>181</v>
      </c>
    </row>
    <row r="141" spans="1:60" outlineLevel="1" x14ac:dyDescent="0.25">
      <c r="A141" s="231">
        <v>28</v>
      </c>
      <c r="B141" s="232" t="s">
        <v>380</v>
      </c>
      <c r="C141" s="241" t="s">
        <v>381</v>
      </c>
      <c r="D141" s="233" t="s">
        <v>231</v>
      </c>
      <c r="E141" s="234">
        <v>11.99492</v>
      </c>
      <c r="F141" s="235"/>
      <c r="G141" s="236">
        <f>ROUND(E141*F141,2)</f>
        <v>0</v>
      </c>
      <c r="H141" s="235"/>
      <c r="I141" s="236">
        <f>ROUND(E141*H141,2)</f>
        <v>0</v>
      </c>
      <c r="J141" s="235"/>
      <c r="K141" s="236">
        <f>ROUND(E141*J141,2)</f>
        <v>0</v>
      </c>
      <c r="L141" s="236">
        <v>21</v>
      </c>
      <c r="M141" s="236">
        <f>G141*(1+L141/100)</f>
        <v>0</v>
      </c>
      <c r="N141" s="234">
        <v>1.8907700000000001</v>
      </c>
      <c r="O141" s="234">
        <f>ROUND(E141*N141,2)</f>
        <v>22.68</v>
      </c>
      <c r="P141" s="234">
        <v>0</v>
      </c>
      <c r="Q141" s="234">
        <f>ROUND(E141*P141,2)</f>
        <v>0</v>
      </c>
      <c r="R141" s="236" t="s">
        <v>377</v>
      </c>
      <c r="S141" s="236" t="s">
        <v>185</v>
      </c>
      <c r="T141" s="237" t="s">
        <v>185</v>
      </c>
      <c r="U141" s="222">
        <v>1.6950000000000001</v>
      </c>
      <c r="V141" s="222">
        <f>ROUND(E141*U141,2)</f>
        <v>20.329999999999998</v>
      </c>
      <c r="W141" s="222"/>
      <c r="X141" s="222" t="s">
        <v>223</v>
      </c>
      <c r="Y141" s="222" t="s">
        <v>188</v>
      </c>
      <c r="Z141" s="212"/>
      <c r="AA141" s="212"/>
      <c r="AB141" s="212"/>
      <c r="AC141" s="212"/>
      <c r="AD141" s="212"/>
      <c r="AE141" s="212"/>
      <c r="AF141" s="212"/>
      <c r="AG141" s="212" t="s">
        <v>253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5">
      <c r="A142" s="219"/>
      <c r="B142" s="220"/>
      <c r="C142" s="249" t="s">
        <v>378</v>
      </c>
      <c r="D142" s="248"/>
      <c r="E142" s="248"/>
      <c r="F142" s="248"/>
      <c r="G142" s="248"/>
      <c r="H142" s="222"/>
      <c r="I142" s="222"/>
      <c r="J142" s="222"/>
      <c r="K142" s="222"/>
      <c r="L142" s="222"/>
      <c r="M142" s="222"/>
      <c r="N142" s="221"/>
      <c r="O142" s="221"/>
      <c r="P142" s="221"/>
      <c r="Q142" s="221"/>
      <c r="R142" s="222"/>
      <c r="S142" s="222"/>
      <c r="T142" s="222"/>
      <c r="U142" s="222"/>
      <c r="V142" s="222"/>
      <c r="W142" s="222"/>
      <c r="X142" s="222"/>
      <c r="Y142" s="222"/>
      <c r="Z142" s="212"/>
      <c r="AA142" s="212"/>
      <c r="AB142" s="212"/>
      <c r="AC142" s="212"/>
      <c r="AD142" s="212"/>
      <c r="AE142" s="212"/>
      <c r="AF142" s="212"/>
      <c r="AG142" s="212" t="s">
        <v>226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5">
      <c r="A143" s="219"/>
      <c r="B143" s="220"/>
      <c r="C143" s="250" t="s">
        <v>907</v>
      </c>
      <c r="D143" s="246"/>
      <c r="E143" s="247"/>
      <c r="F143" s="222"/>
      <c r="G143" s="222"/>
      <c r="H143" s="222"/>
      <c r="I143" s="222"/>
      <c r="J143" s="222"/>
      <c r="K143" s="222"/>
      <c r="L143" s="222"/>
      <c r="M143" s="222"/>
      <c r="N143" s="221"/>
      <c r="O143" s="221"/>
      <c r="P143" s="221"/>
      <c r="Q143" s="221"/>
      <c r="R143" s="222"/>
      <c r="S143" s="222"/>
      <c r="T143" s="222"/>
      <c r="U143" s="222"/>
      <c r="V143" s="222"/>
      <c r="W143" s="222"/>
      <c r="X143" s="222"/>
      <c r="Y143" s="222"/>
      <c r="Z143" s="212"/>
      <c r="AA143" s="212"/>
      <c r="AB143" s="212"/>
      <c r="AC143" s="212"/>
      <c r="AD143" s="212"/>
      <c r="AE143" s="212"/>
      <c r="AF143" s="212"/>
      <c r="AG143" s="212" t="s">
        <v>228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3" x14ac:dyDescent="0.25">
      <c r="A144" s="219"/>
      <c r="B144" s="220"/>
      <c r="C144" s="250" t="s">
        <v>966</v>
      </c>
      <c r="D144" s="246"/>
      <c r="E144" s="247">
        <v>1.0807199999999999</v>
      </c>
      <c r="F144" s="222"/>
      <c r="G144" s="222"/>
      <c r="H144" s="222"/>
      <c r="I144" s="222"/>
      <c r="J144" s="222"/>
      <c r="K144" s="222"/>
      <c r="L144" s="222"/>
      <c r="M144" s="222"/>
      <c r="N144" s="221"/>
      <c r="O144" s="221"/>
      <c r="P144" s="221"/>
      <c r="Q144" s="221"/>
      <c r="R144" s="222"/>
      <c r="S144" s="222"/>
      <c r="T144" s="222"/>
      <c r="U144" s="222"/>
      <c r="V144" s="222"/>
      <c r="W144" s="222"/>
      <c r="X144" s="222"/>
      <c r="Y144" s="222"/>
      <c r="Z144" s="212"/>
      <c r="AA144" s="212"/>
      <c r="AB144" s="212"/>
      <c r="AC144" s="212"/>
      <c r="AD144" s="212"/>
      <c r="AE144" s="212"/>
      <c r="AF144" s="212"/>
      <c r="AG144" s="212" t="s">
        <v>228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5">
      <c r="A145" s="219"/>
      <c r="B145" s="220"/>
      <c r="C145" s="250" t="s">
        <v>967</v>
      </c>
      <c r="D145" s="246"/>
      <c r="E145" s="247">
        <v>10.914199999999999</v>
      </c>
      <c r="F145" s="222"/>
      <c r="G145" s="222"/>
      <c r="H145" s="222"/>
      <c r="I145" s="222"/>
      <c r="J145" s="222"/>
      <c r="K145" s="222"/>
      <c r="L145" s="222"/>
      <c r="M145" s="222"/>
      <c r="N145" s="221"/>
      <c r="O145" s="221"/>
      <c r="P145" s="221"/>
      <c r="Q145" s="221"/>
      <c r="R145" s="222"/>
      <c r="S145" s="222"/>
      <c r="T145" s="222"/>
      <c r="U145" s="222"/>
      <c r="V145" s="222"/>
      <c r="W145" s="222"/>
      <c r="X145" s="222"/>
      <c r="Y145" s="222"/>
      <c r="Z145" s="212"/>
      <c r="AA145" s="212"/>
      <c r="AB145" s="212"/>
      <c r="AC145" s="212"/>
      <c r="AD145" s="212"/>
      <c r="AE145" s="212"/>
      <c r="AF145" s="212"/>
      <c r="AG145" s="212" t="s">
        <v>228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5">
      <c r="A146" s="231">
        <v>29</v>
      </c>
      <c r="B146" s="232" t="s">
        <v>682</v>
      </c>
      <c r="C146" s="241" t="s">
        <v>683</v>
      </c>
      <c r="D146" s="233" t="s">
        <v>231</v>
      </c>
      <c r="E146" s="234">
        <v>3.75</v>
      </c>
      <c r="F146" s="235"/>
      <c r="G146" s="236">
        <f>ROUND(E146*F146,2)</f>
        <v>0</v>
      </c>
      <c r="H146" s="235"/>
      <c r="I146" s="236">
        <f>ROUND(E146*H146,2)</f>
        <v>0</v>
      </c>
      <c r="J146" s="235"/>
      <c r="K146" s="236">
        <f>ROUND(E146*J146,2)</f>
        <v>0</v>
      </c>
      <c r="L146" s="236">
        <v>21</v>
      </c>
      <c r="M146" s="236">
        <f>G146*(1+L146/100)</f>
        <v>0</v>
      </c>
      <c r="N146" s="234">
        <v>1.8907700000000001</v>
      </c>
      <c r="O146" s="234">
        <f>ROUND(E146*N146,2)</f>
        <v>7.09</v>
      </c>
      <c r="P146" s="234">
        <v>0</v>
      </c>
      <c r="Q146" s="234">
        <f>ROUND(E146*P146,2)</f>
        <v>0</v>
      </c>
      <c r="R146" s="236" t="s">
        <v>377</v>
      </c>
      <c r="S146" s="236" t="s">
        <v>185</v>
      </c>
      <c r="T146" s="237" t="s">
        <v>185</v>
      </c>
      <c r="U146" s="222">
        <v>1.3169999999999999</v>
      </c>
      <c r="V146" s="222">
        <f>ROUND(E146*U146,2)</f>
        <v>4.9400000000000004</v>
      </c>
      <c r="W146" s="222"/>
      <c r="X146" s="222" t="s">
        <v>223</v>
      </c>
      <c r="Y146" s="222" t="s">
        <v>188</v>
      </c>
      <c r="Z146" s="212"/>
      <c r="AA146" s="212"/>
      <c r="AB146" s="212"/>
      <c r="AC146" s="212"/>
      <c r="AD146" s="212"/>
      <c r="AE146" s="212"/>
      <c r="AF146" s="212"/>
      <c r="AG146" s="212" t="s">
        <v>253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2" x14ac:dyDescent="0.25">
      <c r="A147" s="219"/>
      <c r="B147" s="220"/>
      <c r="C147" s="249" t="s">
        <v>378</v>
      </c>
      <c r="D147" s="248"/>
      <c r="E147" s="248"/>
      <c r="F147" s="248"/>
      <c r="G147" s="248"/>
      <c r="H147" s="222"/>
      <c r="I147" s="222"/>
      <c r="J147" s="222"/>
      <c r="K147" s="222"/>
      <c r="L147" s="222"/>
      <c r="M147" s="222"/>
      <c r="N147" s="221"/>
      <c r="O147" s="221"/>
      <c r="P147" s="221"/>
      <c r="Q147" s="221"/>
      <c r="R147" s="222"/>
      <c r="S147" s="222"/>
      <c r="T147" s="222"/>
      <c r="U147" s="222"/>
      <c r="V147" s="222"/>
      <c r="W147" s="222"/>
      <c r="X147" s="222"/>
      <c r="Y147" s="222"/>
      <c r="Z147" s="212"/>
      <c r="AA147" s="212"/>
      <c r="AB147" s="212"/>
      <c r="AC147" s="212"/>
      <c r="AD147" s="212"/>
      <c r="AE147" s="212"/>
      <c r="AF147" s="212"/>
      <c r="AG147" s="212" t="s">
        <v>226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5">
      <c r="A148" s="219"/>
      <c r="B148" s="220"/>
      <c r="C148" s="250" t="s">
        <v>968</v>
      </c>
      <c r="D148" s="246"/>
      <c r="E148" s="247">
        <v>3.75</v>
      </c>
      <c r="F148" s="222"/>
      <c r="G148" s="222"/>
      <c r="H148" s="222"/>
      <c r="I148" s="222"/>
      <c r="J148" s="222"/>
      <c r="K148" s="222"/>
      <c r="L148" s="222"/>
      <c r="M148" s="222"/>
      <c r="N148" s="221"/>
      <c r="O148" s="221"/>
      <c r="P148" s="221"/>
      <c r="Q148" s="221"/>
      <c r="R148" s="222"/>
      <c r="S148" s="222"/>
      <c r="T148" s="222"/>
      <c r="U148" s="222"/>
      <c r="V148" s="222"/>
      <c r="W148" s="222"/>
      <c r="X148" s="222"/>
      <c r="Y148" s="222"/>
      <c r="Z148" s="212"/>
      <c r="AA148" s="212"/>
      <c r="AB148" s="212"/>
      <c r="AC148" s="212"/>
      <c r="AD148" s="212"/>
      <c r="AE148" s="212"/>
      <c r="AF148" s="212"/>
      <c r="AG148" s="212" t="s">
        <v>228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ht="20.399999999999999" outlineLevel="1" x14ac:dyDescent="0.25">
      <c r="A149" s="231">
        <v>30</v>
      </c>
      <c r="B149" s="232" t="s">
        <v>685</v>
      </c>
      <c r="C149" s="241" t="s">
        <v>686</v>
      </c>
      <c r="D149" s="233" t="s">
        <v>231</v>
      </c>
      <c r="E149" s="234">
        <v>0.73933000000000004</v>
      </c>
      <c r="F149" s="235"/>
      <c r="G149" s="236">
        <f>ROUND(E149*F149,2)</f>
        <v>0</v>
      </c>
      <c r="H149" s="235"/>
      <c r="I149" s="236">
        <f>ROUND(E149*H149,2)</f>
        <v>0</v>
      </c>
      <c r="J149" s="235"/>
      <c r="K149" s="236">
        <f>ROUND(E149*J149,2)</f>
        <v>0</v>
      </c>
      <c r="L149" s="236">
        <v>21</v>
      </c>
      <c r="M149" s="236">
        <f>G149*(1+L149/100)</f>
        <v>0</v>
      </c>
      <c r="N149" s="234">
        <v>2.5</v>
      </c>
      <c r="O149" s="234">
        <f>ROUND(E149*N149,2)</f>
        <v>1.85</v>
      </c>
      <c r="P149" s="234">
        <v>0</v>
      </c>
      <c r="Q149" s="234">
        <f>ROUND(E149*P149,2)</f>
        <v>0</v>
      </c>
      <c r="R149" s="236" t="s">
        <v>377</v>
      </c>
      <c r="S149" s="236" t="s">
        <v>185</v>
      </c>
      <c r="T149" s="237" t="s">
        <v>185</v>
      </c>
      <c r="U149" s="222">
        <v>1.4490000000000001</v>
      </c>
      <c r="V149" s="222">
        <f>ROUND(E149*U149,2)</f>
        <v>1.07</v>
      </c>
      <c r="W149" s="222"/>
      <c r="X149" s="222" t="s">
        <v>223</v>
      </c>
      <c r="Y149" s="222" t="s">
        <v>188</v>
      </c>
      <c r="Z149" s="212"/>
      <c r="AA149" s="212"/>
      <c r="AB149" s="212"/>
      <c r="AC149" s="212"/>
      <c r="AD149" s="212"/>
      <c r="AE149" s="212"/>
      <c r="AF149" s="212"/>
      <c r="AG149" s="212" t="s">
        <v>224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2" x14ac:dyDescent="0.25">
      <c r="A150" s="219"/>
      <c r="B150" s="220"/>
      <c r="C150" s="249" t="s">
        <v>550</v>
      </c>
      <c r="D150" s="248"/>
      <c r="E150" s="248"/>
      <c r="F150" s="248"/>
      <c r="G150" s="248"/>
      <c r="H150" s="222"/>
      <c r="I150" s="222"/>
      <c r="J150" s="222"/>
      <c r="K150" s="222"/>
      <c r="L150" s="222"/>
      <c r="M150" s="222"/>
      <c r="N150" s="221"/>
      <c r="O150" s="221"/>
      <c r="P150" s="221"/>
      <c r="Q150" s="221"/>
      <c r="R150" s="222"/>
      <c r="S150" s="222"/>
      <c r="T150" s="222"/>
      <c r="U150" s="222"/>
      <c r="V150" s="222"/>
      <c r="W150" s="222"/>
      <c r="X150" s="222"/>
      <c r="Y150" s="222"/>
      <c r="Z150" s="212"/>
      <c r="AA150" s="212"/>
      <c r="AB150" s="212"/>
      <c r="AC150" s="212"/>
      <c r="AD150" s="212"/>
      <c r="AE150" s="212"/>
      <c r="AF150" s="212"/>
      <c r="AG150" s="212" t="s">
        <v>226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2" x14ac:dyDescent="0.25">
      <c r="A151" s="219"/>
      <c r="B151" s="220"/>
      <c r="C151" s="250" t="s">
        <v>969</v>
      </c>
      <c r="D151" s="246"/>
      <c r="E151" s="247">
        <v>0.73933000000000004</v>
      </c>
      <c r="F151" s="222"/>
      <c r="G151" s="222"/>
      <c r="H151" s="222"/>
      <c r="I151" s="222"/>
      <c r="J151" s="222"/>
      <c r="K151" s="222"/>
      <c r="L151" s="222"/>
      <c r="M151" s="222"/>
      <c r="N151" s="221"/>
      <c r="O151" s="221"/>
      <c r="P151" s="221"/>
      <c r="Q151" s="221"/>
      <c r="R151" s="222"/>
      <c r="S151" s="222"/>
      <c r="T151" s="222"/>
      <c r="U151" s="222"/>
      <c r="V151" s="222"/>
      <c r="W151" s="222"/>
      <c r="X151" s="222"/>
      <c r="Y151" s="222"/>
      <c r="Z151" s="212"/>
      <c r="AA151" s="212"/>
      <c r="AB151" s="212"/>
      <c r="AC151" s="212"/>
      <c r="AD151" s="212"/>
      <c r="AE151" s="212"/>
      <c r="AF151" s="212"/>
      <c r="AG151" s="212" t="s">
        <v>228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ht="20.399999999999999" outlineLevel="1" x14ac:dyDescent="0.25">
      <c r="A152" s="231">
        <v>31</v>
      </c>
      <c r="B152" s="232" t="s">
        <v>688</v>
      </c>
      <c r="C152" s="241" t="s">
        <v>689</v>
      </c>
      <c r="D152" s="233" t="s">
        <v>221</v>
      </c>
      <c r="E152" s="234">
        <v>1.9456</v>
      </c>
      <c r="F152" s="235"/>
      <c r="G152" s="236">
        <f>ROUND(E152*F152,2)</f>
        <v>0</v>
      </c>
      <c r="H152" s="235"/>
      <c r="I152" s="236">
        <f>ROUND(E152*H152,2)</f>
        <v>0</v>
      </c>
      <c r="J152" s="235"/>
      <c r="K152" s="236">
        <f>ROUND(E152*J152,2)</f>
        <v>0</v>
      </c>
      <c r="L152" s="236">
        <v>21</v>
      </c>
      <c r="M152" s="236">
        <f>G152*(1+L152/100)</f>
        <v>0</v>
      </c>
      <c r="N152" s="234">
        <v>4.4099999999999999E-3</v>
      </c>
      <c r="O152" s="234">
        <f>ROUND(E152*N152,2)</f>
        <v>0.01</v>
      </c>
      <c r="P152" s="234">
        <v>0</v>
      </c>
      <c r="Q152" s="234">
        <f>ROUND(E152*P152,2)</f>
        <v>0</v>
      </c>
      <c r="R152" s="236" t="s">
        <v>377</v>
      </c>
      <c r="S152" s="236" t="s">
        <v>185</v>
      </c>
      <c r="T152" s="237" t="s">
        <v>185</v>
      </c>
      <c r="U152" s="222">
        <v>0.82099999999999995</v>
      </c>
      <c r="V152" s="222">
        <f>ROUND(E152*U152,2)</f>
        <v>1.6</v>
      </c>
      <c r="W152" s="222"/>
      <c r="X152" s="222" t="s">
        <v>223</v>
      </c>
      <c r="Y152" s="222" t="s">
        <v>188</v>
      </c>
      <c r="Z152" s="212"/>
      <c r="AA152" s="212"/>
      <c r="AB152" s="212"/>
      <c r="AC152" s="212"/>
      <c r="AD152" s="212"/>
      <c r="AE152" s="212"/>
      <c r="AF152" s="212"/>
      <c r="AG152" s="212" t="s">
        <v>224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2" x14ac:dyDescent="0.25">
      <c r="A153" s="219"/>
      <c r="B153" s="220"/>
      <c r="C153" s="249" t="s">
        <v>378</v>
      </c>
      <c r="D153" s="248"/>
      <c r="E153" s="248"/>
      <c r="F153" s="248"/>
      <c r="G153" s="248"/>
      <c r="H153" s="222"/>
      <c r="I153" s="222"/>
      <c r="J153" s="222"/>
      <c r="K153" s="222"/>
      <c r="L153" s="222"/>
      <c r="M153" s="222"/>
      <c r="N153" s="221"/>
      <c r="O153" s="221"/>
      <c r="P153" s="221"/>
      <c r="Q153" s="221"/>
      <c r="R153" s="222"/>
      <c r="S153" s="222"/>
      <c r="T153" s="222"/>
      <c r="U153" s="222"/>
      <c r="V153" s="222"/>
      <c r="W153" s="222"/>
      <c r="X153" s="222"/>
      <c r="Y153" s="222"/>
      <c r="Z153" s="212"/>
      <c r="AA153" s="212"/>
      <c r="AB153" s="212"/>
      <c r="AC153" s="212"/>
      <c r="AD153" s="212"/>
      <c r="AE153" s="212"/>
      <c r="AF153" s="212"/>
      <c r="AG153" s="212" t="s">
        <v>226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5">
      <c r="A154" s="219"/>
      <c r="B154" s="220"/>
      <c r="C154" s="250" t="s">
        <v>970</v>
      </c>
      <c r="D154" s="246"/>
      <c r="E154" s="247">
        <v>1.9456</v>
      </c>
      <c r="F154" s="222"/>
      <c r="G154" s="222"/>
      <c r="H154" s="222"/>
      <c r="I154" s="222"/>
      <c r="J154" s="222"/>
      <c r="K154" s="222"/>
      <c r="L154" s="222"/>
      <c r="M154" s="222"/>
      <c r="N154" s="221"/>
      <c r="O154" s="221"/>
      <c r="P154" s="221"/>
      <c r="Q154" s="221"/>
      <c r="R154" s="222"/>
      <c r="S154" s="222"/>
      <c r="T154" s="222"/>
      <c r="U154" s="222"/>
      <c r="V154" s="222"/>
      <c r="W154" s="222"/>
      <c r="X154" s="222"/>
      <c r="Y154" s="222"/>
      <c r="Z154" s="212"/>
      <c r="AA154" s="212"/>
      <c r="AB154" s="212"/>
      <c r="AC154" s="212"/>
      <c r="AD154" s="212"/>
      <c r="AE154" s="212"/>
      <c r="AF154" s="212"/>
      <c r="AG154" s="212" t="s">
        <v>228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x14ac:dyDescent="0.25">
      <c r="A155" s="224" t="s">
        <v>180</v>
      </c>
      <c r="B155" s="225" t="s">
        <v>130</v>
      </c>
      <c r="C155" s="240" t="s">
        <v>131</v>
      </c>
      <c r="D155" s="226"/>
      <c r="E155" s="227"/>
      <c r="F155" s="228"/>
      <c r="G155" s="228">
        <f>SUMIF(AG156:AG170,"&lt;&gt;NOR",G156:G170)</f>
        <v>0</v>
      </c>
      <c r="H155" s="228"/>
      <c r="I155" s="228">
        <f>SUM(I156:I170)</f>
        <v>0</v>
      </c>
      <c r="J155" s="228"/>
      <c r="K155" s="228">
        <f>SUM(K156:K170)</f>
        <v>0</v>
      </c>
      <c r="L155" s="228"/>
      <c r="M155" s="228">
        <f>SUM(M156:M170)</f>
        <v>0</v>
      </c>
      <c r="N155" s="227"/>
      <c r="O155" s="227">
        <f>SUM(O156:O170)</f>
        <v>1.3900000000000001</v>
      </c>
      <c r="P155" s="227"/>
      <c r="Q155" s="227">
        <f>SUM(Q156:Q170)</f>
        <v>0</v>
      </c>
      <c r="R155" s="228"/>
      <c r="S155" s="228"/>
      <c r="T155" s="229"/>
      <c r="U155" s="223"/>
      <c r="V155" s="223">
        <f>SUM(V156:V170)</f>
        <v>11.87</v>
      </c>
      <c r="W155" s="223"/>
      <c r="X155" s="223"/>
      <c r="Y155" s="223"/>
      <c r="AG155" t="s">
        <v>181</v>
      </c>
    </row>
    <row r="156" spans="1:60" outlineLevel="1" x14ac:dyDescent="0.25">
      <c r="A156" s="231">
        <v>32</v>
      </c>
      <c r="B156" s="232" t="s">
        <v>408</v>
      </c>
      <c r="C156" s="241" t="s">
        <v>409</v>
      </c>
      <c r="D156" s="233" t="s">
        <v>410</v>
      </c>
      <c r="E156" s="234">
        <v>15.01</v>
      </c>
      <c r="F156" s="235"/>
      <c r="G156" s="236">
        <f>ROUND(E156*F156,2)</f>
        <v>0</v>
      </c>
      <c r="H156" s="235"/>
      <c r="I156" s="236">
        <f>ROUND(E156*H156,2)</f>
        <v>0</v>
      </c>
      <c r="J156" s="235"/>
      <c r="K156" s="236">
        <f>ROUND(E156*J156,2)</f>
        <v>0</v>
      </c>
      <c r="L156" s="236">
        <v>21</v>
      </c>
      <c r="M156" s="236">
        <f>G156*(1+L156/100)</f>
        <v>0</v>
      </c>
      <c r="N156" s="234">
        <v>0</v>
      </c>
      <c r="O156" s="234">
        <f>ROUND(E156*N156,2)</f>
        <v>0</v>
      </c>
      <c r="P156" s="234">
        <v>0</v>
      </c>
      <c r="Q156" s="234">
        <f>ROUND(E156*P156,2)</f>
        <v>0</v>
      </c>
      <c r="R156" s="236" t="s">
        <v>377</v>
      </c>
      <c r="S156" s="236" t="s">
        <v>185</v>
      </c>
      <c r="T156" s="237" t="s">
        <v>185</v>
      </c>
      <c r="U156" s="222">
        <v>6.6000000000000003E-2</v>
      </c>
      <c r="V156" s="222">
        <f>ROUND(E156*U156,2)</f>
        <v>0.99</v>
      </c>
      <c r="W156" s="222"/>
      <c r="X156" s="222" t="s">
        <v>223</v>
      </c>
      <c r="Y156" s="222" t="s">
        <v>188</v>
      </c>
      <c r="Z156" s="212"/>
      <c r="AA156" s="212"/>
      <c r="AB156" s="212"/>
      <c r="AC156" s="212"/>
      <c r="AD156" s="212"/>
      <c r="AE156" s="212"/>
      <c r="AF156" s="212"/>
      <c r="AG156" s="212" t="s">
        <v>253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2" x14ac:dyDescent="0.25">
      <c r="A157" s="219"/>
      <c r="B157" s="220"/>
      <c r="C157" s="249" t="s">
        <v>411</v>
      </c>
      <c r="D157" s="248"/>
      <c r="E157" s="248"/>
      <c r="F157" s="248"/>
      <c r="G157" s="248"/>
      <c r="H157" s="222"/>
      <c r="I157" s="222"/>
      <c r="J157" s="222"/>
      <c r="K157" s="222"/>
      <c r="L157" s="222"/>
      <c r="M157" s="222"/>
      <c r="N157" s="221"/>
      <c r="O157" s="221"/>
      <c r="P157" s="221"/>
      <c r="Q157" s="221"/>
      <c r="R157" s="222"/>
      <c r="S157" s="222"/>
      <c r="T157" s="222"/>
      <c r="U157" s="222"/>
      <c r="V157" s="222"/>
      <c r="W157" s="222"/>
      <c r="X157" s="222"/>
      <c r="Y157" s="222"/>
      <c r="Z157" s="212"/>
      <c r="AA157" s="212"/>
      <c r="AB157" s="212"/>
      <c r="AC157" s="212"/>
      <c r="AD157" s="212"/>
      <c r="AE157" s="212"/>
      <c r="AF157" s="212"/>
      <c r="AG157" s="212" t="s">
        <v>226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2" x14ac:dyDescent="0.25">
      <c r="A158" s="219"/>
      <c r="B158" s="220"/>
      <c r="C158" s="250" t="s">
        <v>971</v>
      </c>
      <c r="D158" s="246"/>
      <c r="E158" s="247">
        <v>15.01</v>
      </c>
      <c r="F158" s="222"/>
      <c r="G158" s="222"/>
      <c r="H158" s="222"/>
      <c r="I158" s="222"/>
      <c r="J158" s="222"/>
      <c r="K158" s="222"/>
      <c r="L158" s="222"/>
      <c r="M158" s="222"/>
      <c r="N158" s="221"/>
      <c r="O158" s="221"/>
      <c r="P158" s="221"/>
      <c r="Q158" s="221"/>
      <c r="R158" s="222"/>
      <c r="S158" s="222"/>
      <c r="T158" s="222"/>
      <c r="U158" s="222"/>
      <c r="V158" s="222"/>
      <c r="W158" s="222"/>
      <c r="X158" s="222"/>
      <c r="Y158" s="222"/>
      <c r="Z158" s="212"/>
      <c r="AA158" s="212"/>
      <c r="AB158" s="212"/>
      <c r="AC158" s="212"/>
      <c r="AD158" s="212"/>
      <c r="AE158" s="212"/>
      <c r="AF158" s="212"/>
      <c r="AG158" s="212" t="s">
        <v>228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1" x14ac:dyDescent="0.25">
      <c r="A159" s="231">
        <v>33</v>
      </c>
      <c r="B159" s="232" t="s">
        <v>790</v>
      </c>
      <c r="C159" s="241" t="s">
        <v>791</v>
      </c>
      <c r="D159" s="233" t="s">
        <v>410</v>
      </c>
      <c r="E159" s="234">
        <v>99.22</v>
      </c>
      <c r="F159" s="235"/>
      <c r="G159" s="236">
        <f>ROUND(E159*F159,2)</f>
        <v>0</v>
      </c>
      <c r="H159" s="235"/>
      <c r="I159" s="236">
        <f>ROUND(E159*H159,2)</f>
        <v>0</v>
      </c>
      <c r="J159" s="235"/>
      <c r="K159" s="236">
        <f>ROUND(E159*J159,2)</f>
        <v>0</v>
      </c>
      <c r="L159" s="236">
        <v>21</v>
      </c>
      <c r="M159" s="236">
        <f>G159*(1+L159/100)</f>
        <v>0</v>
      </c>
      <c r="N159" s="234">
        <v>1.0000000000000001E-5</v>
      </c>
      <c r="O159" s="234">
        <f>ROUND(E159*N159,2)</f>
        <v>0</v>
      </c>
      <c r="P159" s="234">
        <v>0</v>
      </c>
      <c r="Q159" s="234">
        <f>ROUND(E159*P159,2)</f>
        <v>0</v>
      </c>
      <c r="R159" s="236" t="s">
        <v>377</v>
      </c>
      <c r="S159" s="236" t="s">
        <v>185</v>
      </c>
      <c r="T159" s="237" t="s">
        <v>185</v>
      </c>
      <c r="U159" s="222">
        <v>9.7000000000000003E-2</v>
      </c>
      <c r="V159" s="222">
        <f>ROUND(E159*U159,2)</f>
        <v>9.6199999999999992</v>
      </c>
      <c r="W159" s="222"/>
      <c r="X159" s="222" t="s">
        <v>223</v>
      </c>
      <c r="Y159" s="222" t="s">
        <v>188</v>
      </c>
      <c r="Z159" s="212"/>
      <c r="AA159" s="212"/>
      <c r="AB159" s="212"/>
      <c r="AC159" s="212"/>
      <c r="AD159" s="212"/>
      <c r="AE159" s="212"/>
      <c r="AF159" s="212"/>
      <c r="AG159" s="212" t="s">
        <v>253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5">
      <c r="A160" s="219"/>
      <c r="B160" s="220"/>
      <c r="C160" s="249" t="s">
        <v>411</v>
      </c>
      <c r="D160" s="248"/>
      <c r="E160" s="248"/>
      <c r="F160" s="248"/>
      <c r="G160" s="248"/>
      <c r="H160" s="222"/>
      <c r="I160" s="222"/>
      <c r="J160" s="222"/>
      <c r="K160" s="222"/>
      <c r="L160" s="222"/>
      <c r="M160" s="222"/>
      <c r="N160" s="221"/>
      <c r="O160" s="221"/>
      <c r="P160" s="221"/>
      <c r="Q160" s="221"/>
      <c r="R160" s="222"/>
      <c r="S160" s="222"/>
      <c r="T160" s="222"/>
      <c r="U160" s="222"/>
      <c r="V160" s="222"/>
      <c r="W160" s="222"/>
      <c r="X160" s="222"/>
      <c r="Y160" s="222"/>
      <c r="Z160" s="212"/>
      <c r="AA160" s="212"/>
      <c r="AB160" s="212"/>
      <c r="AC160" s="212"/>
      <c r="AD160" s="212"/>
      <c r="AE160" s="212"/>
      <c r="AF160" s="212"/>
      <c r="AG160" s="212" t="s">
        <v>226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2" x14ac:dyDescent="0.25">
      <c r="A161" s="219"/>
      <c r="B161" s="220"/>
      <c r="C161" s="250" t="s">
        <v>972</v>
      </c>
      <c r="D161" s="246"/>
      <c r="E161" s="247">
        <v>99.22</v>
      </c>
      <c r="F161" s="222"/>
      <c r="G161" s="222"/>
      <c r="H161" s="222"/>
      <c r="I161" s="222"/>
      <c r="J161" s="222"/>
      <c r="K161" s="222"/>
      <c r="L161" s="222"/>
      <c r="M161" s="222"/>
      <c r="N161" s="221"/>
      <c r="O161" s="221"/>
      <c r="P161" s="221"/>
      <c r="Q161" s="221"/>
      <c r="R161" s="222"/>
      <c r="S161" s="222"/>
      <c r="T161" s="222"/>
      <c r="U161" s="222"/>
      <c r="V161" s="222"/>
      <c r="W161" s="222"/>
      <c r="X161" s="222"/>
      <c r="Y161" s="222"/>
      <c r="Z161" s="212"/>
      <c r="AA161" s="212"/>
      <c r="AB161" s="212"/>
      <c r="AC161" s="212"/>
      <c r="AD161" s="212"/>
      <c r="AE161" s="212"/>
      <c r="AF161" s="212"/>
      <c r="AG161" s="212" t="s">
        <v>228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ht="20.399999999999999" outlineLevel="1" x14ac:dyDescent="0.25">
      <c r="A162" s="231">
        <v>34</v>
      </c>
      <c r="B162" s="232" t="s">
        <v>973</v>
      </c>
      <c r="C162" s="241" t="s">
        <v>974</v>
      </c>
      <c r="D162" s="233" t="s">
        <v>415</v>
      </c>
      <c r="E162" s="234">
        <v>3</v>
      </c>
      <c r="F162" s="235"/>
      <c r="G162" s="236">
        <f>ROUND(E162*F162,2)</f>
        <v>0</v>
      </c>
      <c r="H162" s="235"/>
      <c r="I162" s="236">
        <f>ROUND(E162*H162,2)</f>
        <v>0</v>
      </c>
      <c r="J162" s="235"/>
      <c r="K162" s="236">
        <f>ROUND(E162*J162,2)</f>
        <v>0</v>
      </c>
      <c r="L162" s="236">
        <v>21</v>
      </c>
      <c r="M162" s="236">
        <f>G162*(1+L162/100)</f>
        <v>0</v>
      </c>
      <c r="N162" s="234">
        <v>5.0000000000000002E-5</v>
      </c>
      <c r="O162" s="234">
        <f>ROUND(E162*N162,2)</f>
        <v>0</v>
      </c>
      <c r="P162" s="234">
        <v>0</v>
      </c>
      <c r="Q162" s="234">
        <f>ROUND(E162*P162,2)</f>
        <v>0</v>
      </c>
      <c r="R162" s="236" t="s">
        <v>377</v>
      </c>
      <c r="S162" s="236" t="s">
        <v>185</v>
      </c>
      <c r="T162" s="237" t="s">
        <v>185</v>
      </c>
      <c r="U162" s="222">
        <v>0.42</v>
      </c>
      <c r="V162" s="222">
        <f>ROUND(E162*U162,2)</f>
        <v>1.26</v>
      </c>
      <c r="W162" s="222"/>
      <c r="X162" s="222" t="s">
        <v>223</v>
      </c>
      <c r="Y162" s="222" t="s">
        <v>188</v>
      </c>
      <c r="Z162" s="212"/>
      <c r="AA162" s="212"/>
      <c r="AB162" s="212"/>
      <c r="AC162" s="212"/>
      <c r="AD162" s="212"/>
      <c r="AE162" s="212"/>
      <c r="AF162" s="212"/>
      <c r="AG162" s="212" t="s">
        <v>253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2" x14ac:dyDescent="0.25">
      <c r="A163" s="219"/>
      <c r="B163" s="220"/>
      <c r="C163" s="249" t="s">
        <v>378</v>
      </c>
      <c r="D163" s="248"/>
      <c r="E163" s="248"/>
      <c r="F163" s="248"/>
      <c r="G163" s="248"/>
      <c r="H163" s="222"/>
      <c r="I163" s="222"/>
      <c r="J163" s="222"/>
      <c r="K163" s="222"/>
      <c r="L163" s="222"/>
      <c r="M163" s="222"/>
      <c r="N163" s="221"/>
      <c r="O163" s="221"/>
      <c r="P163" s="221"/>
      <c r="Q163" s="221"/>
      <c r="R163" s="222"/>
      <c r="S163" s="222"/>
      <c r="T163" s="222"/>
      <c r="U163" s="222"/>
      <c r="V163" s="222"/>
      <c r="W163" s="222"/>
      <c r="X163" s="222"/>
      <c r="Y163" s="222"/>
      <c r="Z163" s="212"/>
      <c r="AA163" s="212"/>
      <c r="AB163" s="212"/>
      <c r="AC163" s="212"/>
      <c r="AD163" s="212"/>
      <c r="AE163" s="212"/>
      <c r="AF163" s="212"/>
      <c r="AG163" s="212" t="s">
        <v>226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2" x14ac:dyDescent="0.25">
      <c r="A164" s="219"/>
      <c r="B164" s="220"/>
      <c r="C164" s="250" t="s">
        <v>435</v>
      </c>
      <c r="D164" s="246"/>
      <c r="E164" s="247">
        <v>3</v>
      </c>
      <c r="F164" s="222"/>
      <c r="G164" s="222"/>
      <c r="H164" s="222"/>
      <c r="I164" s="222"/>
      <c r="J164" s="222"/>
      <c r="K164" s="222"/>
      <c r="L164" s="222"/>
      <c r="M164" s="222"/>
      <c r="N164" s="221"/>
      <c r="O164" s="221"/>
      <c r="P164" s="221"/>
      <c r="Q164" s="221"/>
      <c r="R164" s="222"/>
      <c r="S164" s="222"/>
      <c r="T164" s="222"/>
      <c r="U164" s="222"/>
      <c r="V164" s="222"/>
      <c r="W164" s="222"/>
      <c r="X164" s="222"/>
      <c r="Y164" s="222"/>
      <c r="Z164" s="212"/>
      <c r="AA164" s="212"/>
      <c r="AB164" s="212"/>
      <c r="AC164" s="212"/>
      <c r="AD164" s="212"/>
      <c r="AE164" s="212"/>
      <c r="AF164" s="212"/>
      <c r="AG164" s="212" t="s">
        <v>228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ht="30.6" outlineLevel="1" x14ac:dyDescent="0.25">
      <c r="A165" s="231">
        <v>35</v>
      </c>
      <c r="B165" s="232" t="s">
        <v>975</v>
      </c>
      <c r="C165" s="241" t="s">
        <v>976</v>
      </c>
      <c r="D165" s="233" t="s">
        <v>415</v>
      </c>
      <c r="E165" s="234">
        <v>5.1534300000000002</v>
      </c>
      <c r="F165" s="235"/>
      <c r="G165" s="236">
        <f>ROUND(E165*F165,2)</f>
        <v>0</v>
      </c>
      <c r="H165" s="235"/>
      <c r="I165" s="236">
        <f>ROUND(E165*H165,2)</f>
        <v>0</v>
      </c>
      <c r="J165" s="235"/>
      <c r="K165" s="236">
        <f>ROUND(E165*J165,2)</f>
        <v>0</v>
      </c>
      <c r="L165" s="236">
        <v>21</v>
      </c>
      <c r="M165" s="236">
        <f>G165*(1+L165/100)</f>
        <v>0</v>
      </c>
      <c r="N165" s="234">
        <v>1.0800000000000001E-2</v>
      </c>
      <c r="O165" s="234">
        <f>ROUND(E165*N165,2)</f>
        <v>0.06</v>
      </c>
      <c r="P165" s="234">
        <v>0</v>
      </c>
      <c r="Q165" s="234">
        <f>ROUND(E165*P165,2)</f>
        <v>0</v>
      </c>
      <c r="R165" s="236" t="s">
        <v>334</v>
      </c>
      <c r="S165" s="236" t="s">
        <v>185</v>
      </c>
      <c r="T165" s="237" t="s">
        <v>185</v>
      </c>
      <c r="U165" s="222">
        <v>0</v>
      </c>
      <c r="V165" s="222">
        <f>ROUND(E165*U165,2)</f>
        <v>0</v>
      </c>
      <c r="W165" s="222"/>
      <c r="X165" s="222" t="s">
        <v>335</v>
      </c>
      <c r="Y165" s="222" t="s">
        <v>188</v>
      </c>
      <c r="Z165" s="212"/>
      <c r="AA165" s="212"/>
      <c r="AB165" s="212"/>
      <c r="AC165" s="212"/>
      <c r="AD165" s="212"/>
      <c r="AE165" s="212"/>
      <c r="AF165" s="212"/>
      <c r="AG165" s="212" t="s">
        <v>336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2" x14ac:dyDescent="0.25">
      <c r="A166" s="219"/>
      <c r="B166" s="220"/>
      <c r="C166" s="250" t="s">
        <v>977</v>
      </c>
      <c r="D166" s="246"/>
      <c r="E166" s="247">
        <v>5.1534300000000002</v>
      </c>
      <c r="F166" s="222"/>
      <c r="G166" s="222"/>
      <c r="H166" s="222"/>
      <c r="I166" s="222"/>
      <c r="J166" s="222"/>
      <c r="K166" s="222"/>
      <c r="L166" s="222"/>
      <c r="M166" s="222"/>
      <c r="N166" s="221"/>
      <c r="O166" s="221"/>
      <c r="P166" s="221"/>
      <c r="Q166" s="221"/>
      <c r="R166" s="222"/>
      <c r="S166" s="222"/>
      <c r="T166" s="222"/>
      <c r="U166" s="222"/>
      <c r="V166" s="222"/>
      <c r="W166" s="222"/>
      <c r="X166" s="222"/>
      <c r="Y166" s="222"/>
      <c r="Z166" s="212"/>
      <c r="AA166" s="212"/>
      <c r="AB166" s="212"/>
      <c r="AC166" s="212"/>
      <c r="AD166" s="212"/>
      <c r="AE166" s="212"/>
      <c r="AF166" s="212"/>
      <c r="AG166" s="212" t="s">
        <v>228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ht="30.6" outlineLevel="1" x14ac:dyDescent="0.25">
      <c r="A167" s="231">
        <v>36</v>
      </c>
      <c r="B167" s="232" t="s">
        <v>978</v>
      </c>
      <c r="C167" s="241" t="s">
        <v>979</v>
      </c>
      <c r="D167" s="233" t="s">
        <v>415</v>
      </c>
      <c r="E167" s="234">
        <v>34.065530000000003</v>
      </c>
      <c r="F167" s="235"/>
      <c r="G167" s="236">
        <f>ROUND(E167*F167,2)</f>
        <v>0</v>
      </c>
      <c r="H167" s="235"/>
      <c r="I167" s="236">
        <f>ROUND(E167*H167,2)</f>
        <v>0</v>
      </c>
      <c r="J167" s="235"/>
      <c r="K167" s="236">
        <f>ROUND(E167*J167,2)</f>
        <v>0</v>
      </c>
      <c r="L167" s="236">
        <v>21</v>
      </c>
      <c r="M167" s="236">
        <f>G167*(1+L167/100)</f>
        <v>0</v>
      </c>
      <c r="N167" s="234">
        <v>3.8100000000000002E-2</v>
      </c>
      <c r="O167" s="234">
        <f>ROUND(E167*N167,2)</f>
        <v>1.3</v>
      </c>
      <c r="P167" s="234">
        <v>0</v>
      </c>
      <c r="Q167" s="234">
        <f>ROUND(E167*P167,2)</f>
        <v>0</v>
      </c>
      <c r="R167" s="236" t="s">
        <v>334</v>
      </c>
      <c r="S167" s="236" t="s">
        <v>185</v>
      </c>
      <c r="T167" s="237" t="s">
        <v>185</v>
      </c>
      <c r="U167" s="222">
        <v>0</v>
      </c>
      <c r="V167" s="222">
        <f>ROUND(E167*U167,2)</f>
        <v>0</v>
      </c>
      <c r="W167" s="222"/>
      <c r="X167" s="222" t="s">
        <v>335</v>
      </c>
      <c r="Y167" s="222" t="s">
        <v>188</v>
      </c>
      <c r="Z167" s="212"/>
      <c r="AA167" s="212"/>
      <c r="AB167" s="212"/>
      <c r="AC167" s="212"/>
      <c r="AD167" s="212"/>
      <c r="AE167" s="212"/>
      <c r="AF167" s="212"/>
      <c r="AG167" s="212" t="s">
        <v>373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2" x14ac:dyDescent="0.25">
      <c r="A168" s="219"/>
      <c r="B168" s="220"/>
      <c r="C168" s="250" t="s">
        <v>980</v>
      </c>
      <c r="D168" s="246"/>
      <c r="E168" s="247">
        <v>34.065530000000003</v>
      </c>
      <c r="F168" s="222"/>
      <c r="G168" s="222"/>
      <c r="H168" s="222"/>
      <c r="I168" s="222"/>
      <c r="J168" s="222"/>
      <c r="K168" s="222"/>
      <c r="L168" s="222"/>
      <c r="M168" s="222"/>
      <c r="N168" s="221"/>
      <c r="O168" s="221"/>
      <c r="P168" s="221"/>
      <c r="Q168" s="221"/>
      <c r="R168" s="222"/>
      <c r="S168" s="222"/>
      <c r="T168" s="222"/>
      <c r="U168" s="222"/>
      <c r="V168" s="222"/>
      <c r="W168" s="222"/>
      <c r="X168" s="222"/>
      <c r="Y168" s="222"/>
      <c r="Z168" s="212"/>
      <c r="AA168" s="212"/>
      <c r="AB168" s="212"/>
      <c r="AC168" s="212"/>
      <c r="AD168" s="212"/>
      <c r="AE168" s="212"/>
      <c r="AF168" s="212"/>
      <c r="AG168" s="212" t="s">
        <v>228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ht="20.399999999999999" outlineLevel="1" x14ac:dyDescent="0.25">
      <c r="A169" s="231">
        <v>37</v>
      </c>
      <c r="B169" s="232" t="s">
        <v>981</v>
      </c>
      <c r="C169" s="241" t="s">
        <v>982</v>
      </c>
      <c r="D169" s="233" t="s">
        <v>415</v>
      </c>
      <c r="E169" s="234">
        <v>3.0449999999999999</v>
      </c>
      <c r="F169" s="235"/>
      <c r="G169" s="236">
        <f>ROUND(E169*F169,2)</f>
        <v>0</v>
      </c>
      <c r="H169" s="235"/>
      <c r="I169" s="236">
        <f>ROUND(E169*H169,2)</f>
        <v>0</v>
      </c>
      <c r="J169" s="235"/>
      <c r="K169" s="236">
        <f>ROUND(E169*J169,2)</f>
        <v>0</v>
      </c>
      <c r="L169" s="236">
        <v>21</v>
      </c>
      <c r="M169" s="236">
        <f>G169*(1+L169/100)</f>
        <v>0</v>
      </c>
      <c r="N169" s="234">
        <v>8.8000000000000005E-3</v>
      </c>
      <c r="O169" s="234">
        <f>ROUND(E169*N169,2)</f>
        <v>0.03</v>
      </c>
      <c r="P169" s="234">
        <v>0</v>
      </c>
      <c r="Q169" s="234">
        <f>ROUND(E169*P169,2)</f>
        <v>0</v>
      </c>
      <c r="R169" s="236" t="s">
        <v>334</v>
      </c>
      <c r="S169" s="236" t="s">
        <v>185</v>
      </c>
      <c r="T169" s="237" t="s">
        <v>185</v>
      </c>
      <c r="U169" s="222">
        <v>0</v>
      </c>
      <c r="V169" s="222">
        <f>ROUND(E169*U169,2)</f>
        <v>0</v>
      </c>
      <c r="W169" s="222"/>
      <c r="X169" s="222" t="s">
        <v>335</v>
      </c>
      <c r="Y169" s="222" t="s">
        <v>188</v>
      </c>
      <c r="Z169" s="212"/>
      <c r="AA169" s="212"/>
      <c r="AB169" s="212"/>
      <c r="AC169" s="212"/>
      <c r="AD169" s="212"/>
      <c r="AE169" s="212"/>
      <c r="AF169" s="212"/>
      <c r="AG169" s="212" t="s">
        <v>406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2" x14ac:dyDescent="0.25">
      <c r="A170" s="219"/>
      <c r="B170" s="220"/>
      <c r="C170" s="250" t="s">
        <v>983</v>
      </c>
      <c r="D170" s="246"/>
      <c r="E170" s="247">
        <v>3.0449999999999999</v>
      </c>
      <c r="F170" s="222"/>
      <c r="G170" s="222"/>
      <c r="H170" s="222"/>
      <c r="I170" s="222"/>
      <c r="J170" s="222"/>
      <c r="K170" s="222"/>
      <c r="L170" s="222"/>
      <c r="M170" s="222"/>
      <c r="N170" s="221"/>
      <c r="O170" s="221"/>
      <c r="P170" s="221"/>
      <c r="Q170" s="221"/>
      <c r="R170" s="222"/>
      <c r="S170" s="222"/>
      <c r="T170" s="222"/>
      <c r="U170" s="222"/>
      <c r="V170" s="222"/>
      <c r="W170" s="222"/>
      <c r="X170" s="222"/>
      <c r="Y170" s="222"/>
      <c r="Z170" s="212"/>
      <c r="AA170" s="212"/>
      <c r="AB170" s="212"/>
      <c r="AC170" s="212"/>
      <c r="AD170" s="212"/>
      <c r="AE170" s="212"/>
      <c r="AF170" s="212"/>
      <c r="AG170" s="212" t="s">
        <v>228</v>
      </c>
      <c r="AH170" s="212">
        <v>0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x14ac:dyDescent="0.25">
      <c r="A171" s="224" t="s">
        <v>180</v>
      </c>
      <c r="B171" s="225" t="s">
        <v>132</v>
      </c>
      <c r="C171" s="240" t="s">
        <v>133</v>
      </c>
      <c r="D171" s="226"/>
      <c r="E171" s="227"/>
      <c r="F171" s="228"/>
      <c r="G171" s="228">
        <f>SUMIF(AG172:AG190,"&lt;&gt;NOR",G172:G190)</f>
        <v>0</v>
      </c>
      <c r="H171" s="228"/>
      <c r="I171" s="228">
        <f>SUM(I172:I190)</f>
        <v>0</v>
      </c>
      <c r="J171" s="228"/>
      <c r="K171" s="228">
        <f>SUM(K172:K190)</f>
        <v>0</v>
      </c>
      <c r="L171" s="228"/>
      <c r="M171" s="228">
        <f>SUM(M172:M190)</f>
        <v>0</v>
      </c>
      <c r="N171" s="227"/>
      <c r="O171" s="227">
        <f>SUM(O172:O190)</f>
        <v>13.690000000000001</v>
      </c>
      <c r="P171" s="227"/>
      <c r="Q171" s="227">
        <f>SUM(Q172:Q190)</f>
        <v>0</v>
      </c>
      <c r="R171" s="228"/>
      <c r="S171" s="228"/>
      <c r="T171" s="229"/>
      <c r="U171" s="223"/>
      <c r="V171" s="223">
        <f>SUM(V172:V190)</f>
        <v>68.59</v>
      </c>
      <c r="W171" s="223"/>
      <c r="X171" s="223"/>
      <c r="Y171" s="223"/>
      <c r="AG171" t="s">
        <v>181</v>
      </c>
    </row>
    <row r="172" spans="1:60" ht="20.399999999999999" outlineLevel="1" x14ac:dyDescent="0.25">
      <c r="A172" s="231">
        <v>38</v>
      </c>
      <c r="B172" s="232" t="s">
        <v>426</v>
      </c>
      <c r="C172" s="241" t="s">
        <v>427</v>
      </c>
      <c r="D172" s="233" t="s">
        <v>410</v>
      </c>
      <c r="E172" s="234">
        <v>16.010000000000002</v>
      </c>
      <c r="F172" s="235"/>
      <c r="G172" s="236">
        <f>ROUND(E172*F172,2)</f>
        <v>0</v>
      </c>
      <c r="H172" s="235"/>
      <c r="I172" s="236">
        <f>ROUND(E172*H172,2)</f>
        <v>0</v>
      </c>
      <c r="J172" s="235"/>
      <c r="K172" s="236">
        <f>ROUND(E172*J172,2)</f>
        <v>0</v>
      </c>
      <c r="L172" s="236">
        <v>21</v>
      </c>
      <c r="M172" s="236">
        <f>G172*(1+L172/100)</f>
        <v>0</v>
      </c>
      <c r="N172" s="234">
        <v>0</v>
      </c>
      <c r="O172" s="234">
        <f>ROUND(E172*N172,2)</f>
        <v>0</v>
      </c>
      <c r="P172" s="234">
        <v>0</v>
      </c>
      <c r="Q172" s="234">
        <f>ROUND(E172*P172,2)</f>
        <v>0</v>
      </c>
      <c r="R172" s="236" t="s">
        <v>377</v>
      </c>
      <c r="S172" s="236" t="s">
        <v>185</v>
      </c>
      <c r="T172" s="237" t="s">
        <v>185</v>
      </c>
      <c r="U172" s="222">
        <v>5.8999999999999997E-2</v>
      </c>
      <c r="V172" s="222">
        <f>ROUND(E172*U172,2)</f>
        <v>0.94</v>
      </c>
      <c r="W172" s="222"/>
      <c r="X172" s="222" t="s">
        <v>223</v>
      </c>
      <c r="Y172" s="222" t="s">
        <v>188</v>
      </c>
      <c r="Z172" s="212"/>
      <c r="AA172" s="212"/>
      <c r="AB172" s="212"/>
      <c r="AC172" s="212"/>
      <c r="AD172" s="212"/>
      <c r="AE172" s="212"/>
      <c r="AF172" s="212"/>
      <c r="AG172" s="212" t="s">
        <v>224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2" x14ac:dyDescent="0.25">
      <c r="A173" s="219"/>
      <c r="B173" s="220"/>
      <c r="C173" s="249" t="s">
        <v>428</v>
      </c>
      <c r="D173" s="248"/>
      <c r="E173" s="248"/>
      <c r="F173" s="248"/>
      <c r="G173" s="248"/>
      <c r="H173" s="222"/>
      <c r="I173" s="222"/>
      <c r="J173" s="222"/>
      <c r="K173" s="222"/>
      <c r="L173" s="222"/>
      <c r="M173" s="222"/>
      <c r="N173" s="221"/>
      <c r="O173" s="221"/>
      <c r="P173" s="221"/>
      <c r="Q173" s="221"/>
      <c r="R173" s="222"/>
      <c r="S173" s="222"/>
      <c r="T173" s="222"/>
      <c r="U173" s="222"/>
      <c r="V173" s="222"/>
      <c r="W173" s="222"/>
      <c r="X173" s="222"/>
      <c r="Y173" s="222"/>
      <c r="Z173" s="212"/>
      <c r="AA173" s="212"/>
      <c r="AB173" s="212"/>
      <c r="AC173" s="212"/>
      <c r="AD173" s="212"/>
      <c r="AE173" s="212"/>
      <c r="AF173" s="212"/>
      <c r="AG173" s="212" t="s">
        <v>226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2" x14ac:dyDescent="0.25">
      <c r="A174" s="219"/>
      <c r="B174" s="220"/>
      <c r="C174" s="250" t="s">
        <v>984</v>
      </c>
      <c r="D174" s="246"/>
      <c r="E174" s="247">
        <v>16.010000000000002</v>
      </c>
      <c r="F174" s="222"/>
      <c r="G174" s="222"/>
      <c r="H174" s="222"/>
      <c r="I174" s="222"/>
      <c r="J174" s="222"/>
      <c r="K174" s="222"/>
      <c r="L174" s="222"/>
      <c r="M174" s="222"/>
      <c r="N174" s="221"/>
      <c r="O174" s="221"/>
      <c r="P174" s="221"/>
      <c r="Q174" s="221"/>
      <c r="R174" s="222"/>
      <c r="S174" s="222"/>
      <c r="T174" s="222"/>
      <c r="U174" s="222"/>
      <c r="V174" s="222"/>
      <c r="W174" s="222"/>
      <c r="X174" s="222"/>
      <c r="Y174" s="222"/>
      <c r="Z174" s="212"/>
      <c r="AA174" s="212"/>
      <c r="AB174" s="212"/>
      <c r="AC174" s="212"/>
      <c r="AD174" s="212"/>
      <c r="AE174" s="212"/>
      <c r="AF174" s="212"/>
      <c r="AG174" s="212" t="s">
        <v>228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ht="20.399999999999999" outlineLevel="1" x14ac:dyDescent="0.25">
      <c r="A175" s="231">
        <v>39</v>
      </c>
      <c r="B175" s="232" t="s">
        <v>802</v>
      </c>
      <c r="C175" s="241" t="s">
        <v>803</v>
      </c>
      <c r="D175" s="233" t="s">
        <v>410</v>
      </c>
      <c r="E175" s="234">
        <v>102.22</v>
      </c>
      <c r="F175" s="235"/>
      <c r="G175" s="236">
        <f>ROUND(E175*F175,2)</f>
        <v>0</v>
      </c>
      <c r="H175" s="235"/>
      <c r="I175" s="236">
        <f>ROUND(E175*H175,2)</f>
        <v>0</v>
      </c>
      <c r="J175" s="235"/>
      <c r="K175" s="236">
        <f>ROUND(E175*J175,2)</f>
        <v>0</v>
      </c>
      <c r="L175" s="236">
        <v>21</v>
      </c>
      <c r="M175" s="236">
        <f>G175*(1+L175/100)</f>
        <v>0</v>
      </c>
      <c r="N175" s="234">
        <v>0</v>
      </c>
      <c r="O175" s="234">
        <f>ROUND(E175*N175,2)</f>
        <v>0</v>
      </c>
      <c r="P175" s="234">
        <v>0</v>
      </c>
      <c r="Q175" s="234">
        <f>ROUND(E175*P175,2)</f>
        <v>0</v>
      </c>
      <c r="R175" s="236" t="s">
        <v>377</v>
      </c>
      <c r="S175" s="236" t="s">
        <v>185</v>
      </c>
      <c r="T175" s="237" t="s">
        <v>185</v>
      </c>
      <c r="U175" s="222">
        <v>7.9000000000000001E-2</v>
      </c>
      <c r="V175" s="222">
        <f>ROUND(E175*U175,2)</f>
        <v>8.08</v>
      </c>
      <c r="W175" s="222"/>
      <c r="X175" s="222" t="s">
        <v>223</v>
      </c>
      <c r="Y175" s="222" t="s">
        <v>188</v>
      </c>
      <c r="Z175" s="212"/>
      <c r="AA175" s="212"/>
      <c r="AB175" s="212"/>
      <c r="AC175" s="212"/>
      <c r="AD175" s="212"/>
      <c r="AE175" s="212"/>
      <c r="AF175" s="212"/>
      <c r="AG175" s="212" t="s">
        <v>224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2" x14ac:dyDescent="0.25">
      <c r="A176" s="219"/>
      <c r="B176" s="220"/>
      <c r="C176" s="249" t="s">
        <v>428</v>
      </c>
      <c r="D176" s="248"/>
      <c r="E176" s="248"/>
      <c r="F176" s="248"/>
      <c r="G176" s="248"/>
      <c r="H176" s="222"/>
      <c r="I176" s="222"/>
      <c r="J176" s="222"/>
      <c r="K176" s="222"/>
      <c r="L176" s="222"/>
      <c r="M176" s="222"/>
      <c r="N176" s="221"/>
      <c r="O176" s="221"/>
      <c r="P176" s="221"/>
      <c r="Q176" s="221"/>
      <c r="R176" s="222"/>
      <c r="S176" s="222"/>
      <c r="T176" s="222"/>
      <c r="U176" s="222"/>
      <c r="V176" s="222"/>
      <c r="W176" s="222"/>
      <c r="X176" s="222"/>
      <c r="Y176" s="222"/>
      <c r="Z176" s="212"/>
      <c r="AA176" s="212"/>
      <c r="AB176" s="212"/>
      <c r="AC176" s="212"/>
      <c r="AD176" s="212"/>
      <c r="AE176" s="212"/>
      <c r="AF176" s="212"/>
      <c r="AG176" s="212" t="s">
        <v>226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2" x14ac:dyDescent="0.25">
      <c r="A177" s="219"/>
      <c r="B177" s="220"/>
      <c r="C177" s="250" t="s">
        <v>985</v>
      </c>
      <c r="D177" s="246"/>
      <c r="E177" s="247">
        <v>102.22</v>
      </c>
      <c r="F177" s="222"/>
      <c r="G177" s="222"/>
      <c r="H177" s="222"/>
      <c r="I177" s="222"/>
      <c r="J177" s="222"/>
      <c r="K177" s="222"/>
      <c r="L177" s="222"/>
      <c r="M177" s="222"/>
      <c r="N177" s="221"/>
      <c r="O177" s="221"/>
      <c r="P177" s="221"/>
      <c r="Q177" s="221"/>
      <c r="R177" s="222"/>
      <c r="S177" s="222"/>
      <c r="T177" s="222"/>
      <c r="U177" s="222"/>
      <c r="V177" s="222"/>
      <c r="W177" s="222"/>
      <c r="X177" s="222"/>
      <c r="Y177" s="222"/>
      <c r="Z177" s="212"/>
      <c r="AA177" s="212"/>
      <c r="AB177" s="212"/>
      <c r="AC177" s="212"/>
      <c r="AD177" s="212"/>
      <c r="AE177" s="212"/>
      <c r="AF177" s="212"/>
      <c r="AG177" s="212" t="s">
        <v>228</v>
      </c>
      <c r="AH177" s="212">
        <v>0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ht="20.399999999999999" outlineLevel="1" x14ac:dyDescent="0.25">
      <c r="A178" s="231">
        <v>40</v>
      </c>
      <c r="B178" s="232" t="s">
        <v>429</v>
      </c>
      <c r="C178" s="241" t="s">
        <v>430</v>
      </c>
      <c r="D178" s="233" t="s">
        <v>431</v>
      </c>
      <c r="E178" s="234">
        <v>2</v>
      </c>
      <c r="F178" s="235"/>
      <c r="G178" s="236">
        <f>ROUND(E178*F178,2)</f>
        <v>0</v>
      </c>
      <c r="H178" s="235"/>
      <c r="I178" s="236">
        <f>ROUND(E178*H178,2)</f>
        <v>0</v>
      </c>
      <c r="J178" s="235"/>
      <c r="K178" s="236">
        <f>ROUND(E178*J178,2)</f>
        <v>0</v>
      </c>
      <c r="L178" s="236">
        <v>21</v>
      </c>
      <c r="M178" s="236">
        <f>G178*(1+L178/100)</f>
        <v>0</v>
      </c>
      <c r="N178" s="234">
        <v>1.2999999999999999E-4</v>
      </c>
      <c r="O178" s="234">
        <f>ROUND(E178*N178,2)</f>
        <v>0</v>
      </c>
      <c r="P178" s="234">
        <v>0</v>
      </c>
      <c r="Q178" s="234">
        <f>ROUND(E178*P178,2)</f>
        <v>0</v>
      </c>
      <c r="R178" s="236" t="s">
        <v>377</v>
      </c>
      <c r="S178" s="236" t="s">
        <v>185</v>
      </c>
      <c r="T178" s="237" t="s">
        <v>185</v>
      </c>
      <c r="U178" s="222">
        <v>6.2</v>
      </c>
      <c r="V178" s="222">
        <f>ROUND(E178*U178,2)</f>
        <v>12.4</v>
      </c>
      <c r="W178" s="222"/>
      <c r="X178" s="222" t="s">
        <v>223</v>
      </c>
      <c r="Y178" s="222" t="s">
        <v>188</v>
      </c>
      <c r="Z178" s="212"/>
      <c r="AA178" s="212"/>
      <c r="AB178" s="212"/>
      <c r="AC178" s="212"/>
      <c r="AD178" s="212"/>
      <c r="AE178" s="212"/>
      <c r="AF178" s="212"/>
      <c r="AG178" s="212" t="s">
        <v>224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2" x14ac:dyDescent="0.25">
      <c r="A179" s="219"/>
      <c r="B179" s="220"/>
      <c r="C179" s="249" t="s">
        <v>428</v>
      </c>
      <c r="D179" s="248"/>
      <c r="E179" s="248"/>
      <c r="F179" s="248"/>
      <c r="G179" s="248"/>
      <c r="H179" s="222"/>
      <c r="I179" s="222"/>
      <c r="J179" s="222"/>
      <c r="K179" s="222"/>
      <c r="L179" s="222"/>
      <c r="M179" s="222"/>
      <c r="N179" s="221"/>
      <c r="O179" s="221"/>
      <c r="P179" s="221"/>
      <c r="Q179" s="221"/>
      <c r="R179" s="222"/>
      <c r="S179" s="222"/>
      <c r="T179" s="222"/>
      <c r="U179" s="222"/>
      <c r="V179" s="222"/>
      <c r="W179" s="222"/>
      <c r="X179" s="222"/>
      <c r="Y179" s="222"/>
      <c r="Z179" s="212"/>
      <c r="AA179" s="212"/>
      <c r="AB179" s="212"/>
      <c r="AC179" s="212"/>
      <c r="AD179" s="212"/>
      <c r="AE179" s="212"/>
      <c r="AF179" s="212"/>
      <c r="AG179" s="212" t="s">
        <v>226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ht="20.399999999999999" outlineLevel="1" x14ac:dyDescent="0.25">
      <c r="A180" s="231">
        <v>41</v>
      </c>
      <c r="B180" s="232" t="s">
        <v>805</v>
      </c>
      <c r="C180" s="241" t="s">
        <v>806</v>
      </c>
      <c r="D180" s="233" t="s">
        <v>431</v>
      </c>
      <c r="E180" s="234">
        <v>3</v>
      </c>
      <c r="F180" s="235"/>
      <c r="G180" s="236">
        <f>ROUND(E180*F180,2)</f>
        <v>0</v>
      </c>
      <c r="H180" s="235"/>
      <c r="I180" s="236">
        <f>ROUND(E180*H180,2)</f>
        <v>0</v>
      </c>
      <c r="J180" s="235"/>
      <c r="K180" s="236">
        <f>ROUND(E180*J180,2)</f>
        <v>0</v>
      </c>
      <c r="L180" s="236">
        <v>21</v>
      </c>
      <c r="M180" s="236">
        <f>G180*(1+L180/100)</f>
        <v>0</v>
      </c>
      <c r="N180" s="234">
        <v>1.7000000000000001E-4</v>
      </c>
      <c r="O180" s="234">
        <f>ROUND(E180*N180,2)</f>
        <v>0</v>
      </c>
      <c r="P180" s="234">
        <v>0</v>
      </c>
      <c r="Q180" s="234">
        <f>ROUND(E180*P180,2)</f>
        <v>0</v>
      </c>
      <c r="R180" s="236" t="s">
        <v>377</v>
      </c>
      <c r="S180" s="236" t="s">
        <v>185</v>
      </c>
      <c r="T180" s="237" t="s">
        <v>185</v>
      </c>
      <c r="U180" s="222">
        <v>7.1</v>
      </c>
      <c r="V180" s="222">
        <f>ROUND(E180*U180,2)</f>
        <v>21.3</v>
      </c>
      <c r="W180" s="222"/>
      <c r="X180" s="222" t="s">
        <v>223</v>
      </c>
      <c r="Y180" s="222" t="s">
        <v>188</v>
      </c>
      <c r="Z180" s="212"/>
      <c r="AA180" s="212"/>
      <c r="AB180" s="212"/>
      <c r="AC180" s="212"/>
      <c r="AD180" s="212"/>
      <c r="AE180" s="212"/>
      <c r="AF180" s="212"/>
      <c r="AG180" s="212" t="s">
        <v>224</v>
      </c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2" x14ac:dyDescent="0.25">
      <c r="A181" s="219"/>
      <c r="B181" s="220"/>
      <c r="C181" s="249" t="s">
        <v>428</v>
      </c>
      <c r="D181" s="248"/>
      <c r="E181" s="248"/>
      <c r="F181" s="248"/>
      <c r="G181" s="248"/>
      <c r="H181" s="222"/>
      <c r="I181" s="222"/>
      <c r="J181" s="222"/>
      <c r="K181" s="222"/>
      <c r="L181" s="222"/>
      <c r="M181" s="222"/>
      <c r="N181" s="221"/>
      <c r="O181" s="221"/>
      <c r="P181" s="221"/>
      <c r="Q181" s="221"/>
      <c r="R181" s="222"/>
      <c r="S181" s="222"/>
      <c r="T181" s="222"/>
      <c r="U181" s="222"/>
      <c r="V181" s="222"/>
      <c r="W181" s="222"/>
      <c r="X181" s="222"/>
      <c r="Y181" s="222"/>
      <c r="Z181" s="212"/>
      <c r="AA181" s="212"/>
      <c r="AB181" s="212"/>
      <c r="AC181" s="212"/>
      <c r="AD181" s="212"/>
      <c r="AE181" s="212"/>
      <c r="AF181" s="212"/>
      <c r="AG181" s="212" t="s">
        <v>226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ht="20.399999999999999" outlineLevel="1" x14ac:dyDescent="0.25">
      <c r="A182" s="231">
        <v>42</v>
      </c>
      <c r="B182" s="232" t="s">
        <v>807</v>
      </c>
      <c r="C182" s="241" t="s">
        <v>808</v>
      </c>
      <c r="D182" s="233" t="s">
        <v>809</v>
      </c>
      <c r="E182" s="234">
        <v>3</v>
      </c>
      <c r="F182" s="235"/>
      <c r="G182" s="236">
        <f>ROUND(E182*F182,2)</f>
        <v>0</v>
      </c>
      <c r="H182" s="235"/>
      <c r="I182" s="236">
        <f>ROUND(E182*H182,2)</f>
        <v>0</v>
      </c>
      <c r="J182" s="235"/>
      <c r="K182" s="236">
        <f>ROUND(E182*J182,2)</f>
        <v>0</v>
      </c>
      <c r="L182" s="236">
        <v>21</v>
      </c>
      <c r="M182" s="236">
        <f>G182*(1+L182/100)</f>
        <v>0</v>
      </c>
      <c r="N182" s="234">
        <v>2.0000000000000002E-5</v>
      </c>
      <c r="O182" s="234">
        <f>ROUND(E182*N182,2)</f>
        <v>0</v>
      </c>
      <c r="P182" s="234">
        <v>0</v>
      </c>
      <c r="Q182" s="234">
        <f>ROUND(E182*P182,2)</f>
        <v>0</v>
      </c>
      <c r="R182" s="236" t="s">
        <v>377</v>
      </c>
      <c r="S182" s="236" t="s">
        <v>185</v>
      </c>
      <c r="T182" s="237" t="s">
        <v>185</v>
      </c>
      <c r="U182" s="222">
        <v>0.31</v>
      </c>
      <c r="V182" s="222">
        <f>ROUND(E182*U182,2)</f>
        <v>0.93</v>
      </c>
      <c r="W182" s="222"/>
      <c r="X182" s="222" t="s">
        <v>223</v>
      </c>
      <c r="Y182" s="222" t="s">
        <v>188</v>
      </c>
      <c r="Z182" s="212"/>
      <c r="AA182" s="212"/>
      <c r="AB182" s="212"/>
      <c r="AC182" s="212"/>
      <c r="AD182" s="212"/>
      <c r="AE182" s="212"/>
      <c r="AF182" s="212"/>
      <c r="AG182" s="212" t="s">
        <v>224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2" x14ac:dyDescent="0.25">
      <c r="A183" s="219"/>
      <c r="B183" s="220"/>
      <c r="C183" s="249" t="s">
        <v>428</v>
      </c>
      <c r="D183" s="248"/>
      <c r="E183" s="248"/>
      <c r="F183" s="248"/>
      <c r="G183" s="248"/>
      <c r="H183" s="222"/>
      <c r="I183" s="222"/>
      <c r="J183" s="222"/>
      <c r="K183" s="222"/>
      <c r="L183" s="222"/>
      <c r="M183" s="222"/>
      <c r="N183" s="221"/>
      <c r="O183" s="221"/>
      <c r="P183" s="221"/>
      <c r="Q183" s="221"/>
      <c r="R183" s="222"/>
      <c r="S183" s="222"/>
      <c r="T183" s="222"/>
      <c r="U183" s="222"/>
      <c r="V183" s="222"/>
      <c r="W183" s="222"/>
      <c r="X183" s="222"/>
      <c r="Y183" s="222"/>
      <c r="Z183" s="212"/>
      <c r="AA183" s="212"/>
      <c r="AB183" s="212"/>
      <c r="AC183" s="212"/>
      <c r="AD183" s="212"/>
      <c r="AE183" s="212"/>
      <c r="AF183" s="212"/>
      <c r="AG183" s="212" t="s">
        <v>226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2" x14ac:dyDescent="0.25">
      <c r="A184" s="219"/>
      <c r="B184" s="220"/>
      <c r="C184" s="250" t="s">
        <v>435</v>
      </c>
      <c r="D184" s="246"/>
      <c r="E184" s="247">
        <v>3</v>
      </c>
      <c r="F184" s="222"/>
      <c r="G184" s="222"/>
      <c r="H184" s="222"/>
      <c r="I184" s="222"/>
      <c r="J184" s="222"/>
      <c r="K184" s="222"/>
      <c r="L184" s="222"/>
      <c r="M184" s="222"/>
      <c r="N184" s="221"/>
      <c r="O184" s="221"/>
      <c r="P184" s="221"/>
      <c r="Q184" s="221"/>
      <c r="R184" s="222"/>
      <c r="S184" s="222"/>
      <c r="T184" s="222"/>
      <c r="U184" s="222"/>
      <c r="V184" s="222"/>
      <c r="W184" s="222"/>
      <c r="X184" s="222"/>
      <c r="Y184" s="222"/>
      <c r="Z184" s="212"/>
      <c r="AA184" s="212"/>
      <c r="AB184" s="212"/>
      <c r="AC184" s="212"/>
      <c r="AD184" s="212"/>
      <c r="AE184" s="212"/>
      <c r="AF184" s="212"/>
      <c r="AG184" s="212" t="s">
        <v>228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ht="20.399999999999999" outlineLevel="1" x14ac:dyDescent="0.25">
      <c r="A185" s="231">
        <v>43</v>
      </c>
      <c r="B185" s="232" t="s">
        <v>986</v>
      </c>
      <c r="C185" s="241" t="s">
        <v>987</v>
      </c>
      <c r="D185" s="233" t="s">
        <v>415</v>
      </c>
      <c r="E185" s="234">
        <v>2</v>
      </c>
      <c r="F185" s="235"/>
      <c r="G185" s="236">
        <f>ROUND(E185*F185,2)</f>
        <v>0</v>
      </c>
      <c r="H185" s="235"/>
      <c r="I185" s="236">
        <f>ROUND(E185*H185,2)</f>
        <v>0</v>
      </c>
      <c r="J185" s="235"/>
      <c r="K185" s="236">
        <f>ROUND(E185*J185,2)</f>
        <v>0</v>
      </c>
      <c r="L185" s="236">
        <v>21</v>
      </c>
      <c r="M185" s="236">
        <f>G185*(1+L185/100)</f>
        <v>0</v>
      </c>
      <c r="N185" s="234">
        <v>3.3923100000000002</v>
      </c>
      <c r="O185" s="234">
        <f>ROUND(E185*N185,2)</f>
        <v>6.78</v>
      </c>
      <c r="P185" s="234">
        <v>0</v>
      </c>
      <c r="Q185" s="234">
        <f>ROUND(E185*P185,2)</f>
        <v>0</v>
      </c>
      <c r="R185" s="236" t="s">
        <v>815</v>
      </c>
      <c r="S185" s="236" t="s">
        <v>185</v>
      </c>
      <c r="T185" s="237" t="s">
        <v>185</v>
      </c>
      <c r="U185" s="222">
        <v>5.9306099999999997</v>
      </c>
      <c r="V185" s="222">
        <f>ROUND(E185*U185,2)</f>
        <v>11.86</v>
      </c>
      <c r="W185" s="222"/>
      <c r="X185" s="222" t="s">
        <v>816</v>
      </c>
      <c r="Y185" s="222" t="s">
        <v>188</v>
      </c>
      <c r="Z185" s="212"/>
      <c r="AA185" s="212"/>
      <c r="AB185" s="212"/>
      <c r="AC185" s="212"/>
      <c r="AD185" s="212"/>
      <c r="AE185" s="212"/>
      <c r="AF185" s="212"/>
      <c r="AG185" s="212" t="s">
        <v>817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ht="21" outlineLevel="2" x14ac:dyDescent="0.25">
      <c r="A186" s="219"/>
      <c r="B186" s="220"/>
      <c r="C186" s="249" t="s">
        <v>818</v>
      </c>
      <c r="D186" s="248"/>
      <c r="E186" s="248"/>
      <c r="F186" s="248"/>
      <c r="G186" s="248"/>
      <c r="H186" s="222"/>
      <c r="I186" s="222"/>
      <c r="J186" s="222"/>
      <c r="K186" s="222"/>
      <c r="L186" s="222"/>
      <c r="M186" s="222"/>
      <c r="N186" s="221"/>
      <c r="O186" s="221"/>
      <c r="P186" s="221"/>
      <c r="Q186" s="221"/>
      <c r="R186" s="222"/>
      <c r="S186" s="222"/>
      <c r="T186" s="222"/>
      <c r="U186" s="222"/>
      <c r="V186" s="222"/>
      <c r="W186" s="222"/>
      <c r="X186" s="222"/>
      <c r="Y186" s="222"/>
      <c r="Z186" s="212"/>
      <c r="AA186" s="212"/>
      <c r="AB186" s="212"/>
      <c r="AC186" s="212"/>
      <c r="AD186" s="212"/>
      <c r="AE186" s="212"/>
      <c r="AF186" s="212"/>
      <c r="AG186" s="212" t="s">
        <v>226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38" t="str">
        <f>C186</f>
        <v>kanalizační, obložením dna betonem C 25/30 z cementu portlandského nebo struskoportlandského, podkladní prstenec z prostého betonu C -/7,5 pod poklop do výšky 10 cm, dodávka a osazení poklopu litinového kruhového včetně rámu.</v>
      </c>
      <c r="BB186" s="212"/>
      <c r="BC186" s="212"/>
      <c r="BD186" s="212"/>
      <c r="BE186" s="212"/>
      <c r="BF186" s="212"/>
      <c r="BG186" s="212"/>
      <c r="BH186" s="212"/>
    </row>
    <row r="187" spans="1:60" outlineLevel="2" x14ac:dyDescent="0.25">
      <c r="A187" s="219"/>
      <c r="B187" s="220"/>
      <c r="C187" s="250" t="s">
        <v>988</v>
      </c>
      <c r="D187" s="246"/>
      <c r="E187" s="247">
        <v>2</v>
      </c>
      <c r="F187" s="222"/>
      <c r="G187" s="222"/>
      <c r="H187" s="222"/>
      <c r="I187" s="222"/>
      <c r="J187" s="222"/>
      <c r="K187" s="222"/>
      <c r="L187" s="222"/>
      <c r="M187" s="222"/>
      <c r="N187" s="221"/>
      <c r="O187" s="221"/>
      <c r="P187" s="221"/>
      <c r="Q187" s="221"/>
      <c r="R187" s="222"/>
      <c r="S187" s="222"/>
      <c r="T187" s="222"/>
      <c r="U187" s="222"/>
      <c r="V187" s="222"/>
      <c r="W187" s="222"/>
      <c r="X187" s="222"/>
      <c r="Y187" s="222"/>
      <c r="Z187" s="212"/>
      <c r="AA187" s="212"/>
      <c r="AB187" s="212"/>
      <c r="AC187" s="212"/>
      <c r="AD187" s="212"/>
      <c r="AE187" s="212"/>
      <c r="AF187" s="212"/>
      <c r="AG187" s="212" t="s">
        <v>228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ht="20.399999999999999" outlineLevel="1" x14ac:dyDescent="0.25">
      <c r="A188" s="231">
        <v>44</v>
      </c>
      <c r="B188" s="232" t="s">
        <v>813</v>
      </c>
      <c r="C188" s="241" t="s">
        <v>814</v>
      </c>
      <c r="D188" s="233" t="s">
        <v>415</v>
      </c>
      <c r="E188" s="234">
        <v>2</v>
      </c>
      <c r="F188" s="235"/>
      <c r="G188" s="236">
        <f>ROUND(E188*F188,2)</f>
        <v>0</v>
      </c>
      <c r="H188" s="235"/>
      <c r="I188" s="236">
        <f>ROUND(E188*H188,2)</f>
        <v>0</v>
      </c>
      <c r="J188" s="235"/>
      <c r="K188" s="236">
        <f>ROUND(E188*J188,2)</f>
        <v>0</v>
      </c>
      <c r="L188" s="236">
        <v>21</v>
      </c>
      <c r="M188" s="236">
        <f>G188*(1+L188/100)</f>
        <v>0</v>
      </c>
      <c r="N188" s="234">
        <v>3.4533100000000001</v>
      </c>
      <c r="O188" s="234">
        <f>ROUND(E188*N188,2)</f>
        <v>6.91</v>
      </c>
      <c r="P188" s="234">
        <v>0</v>
      </c>
      <c r="Q188" s="234">
        <f>ROUND(E188*P188,2)</f>
        <v>0</v>
      </c>
      <c r="R188" s="236" t="s">
        <v>815</v>
      </c>
      <c r="S188" s="236" t="s">
        <v>185</v>
      </c>
      <c r="T188" s="237" t="s">
        <v>185</v>
      </c>
      <c r="U188" s="222">
        <v>6.5377700000000001</v>
      </c>
      <c r="V188" s="222">
        <f>ROUND(E188*U188,2)</f>
        <v>13.08</v>
      </c>
      <c r="W188" s="222"/>
      <c r="X188" s="222" t="s">
        <v>816</v>
      </c>
      <c r="Y188" s="222" t="s">
        <v>188</v>
      </c>
      <c r="Z188" s="212"/>
      <c r="AA188" s="212"/>
      <c r="AB188" s="212"/>
      <c r="AC188" s="212"/>
      <c r="AD188" s="212"/>
      <c r="AE188" s="212"/>
      <c r="AF188" s="212"/>
      <c r="AG188" s="212" t="s">
        <v>817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ht="21" outlineLevel="2" x14ac:dyDescent="0.25">
      <c r="A189" s="219"/>
      <c r="B189" s="220"/>
      <c r="C189" s="249" t="s">
        <v>818</v>
      </c>
      <c r="D189" s="248"/>
      <c r="E189" s="248"/>
      <c r="F189" s="248"/>
      <c r="G189" s="248"/>
      <c r="H189" s="222"/>
      <c r="I189" s="222"/>
      <c r="J189" s="222"/>
      <c r="K189" s="222"/>
      <c r="L189" s="222"/>
      <c r="M189" s="222"/>
      <c r="N189" s="221"/>
      <c r="O189" s="221"/>
      <c r="P189" s="221"/>
      <c r="Q189" s="221"/>
      <c r="R189" s="222"/>
      <c r="S189" s="222"/>
      <c r="T189" s="222"/>
      <c r="U189" s="222"/>
      <c r="V189" s="222"/>
      <c r="W189" s="222"/>
      <c r="X189" s="222"/>
      <c r="Y189" s="222"/>
      <c r="Z189" s="212"/>
      <c r="AA189" s="212"/>
      <c r="AB189" s="212"/>
      <c r="AC189" s="212"/>
      <c r="AD189" s="212"/>
      <c r="AE189" s="212"/>
      <c r="AF189" s="212"/>
      <c r="AG189" s="212" t="s">
        <v>226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38" t="str">
        <f>C189</f>
        <v>kanalizační, obložením dna betonem C 25/30 z cementu portlandského nebo struskoportlandského, podkladní prstenec z prostého betonu C -/7,5 pod poklop do výšky 10 cm, dodávka a osazení poklopu litinového kruhového včetně rámu.</v>
      </c>
      <c r="BB189" s="212"/>
      <c r="BC189" s="212"/>
      <c r="BD189" s="212"/>
      <c r="BE189" s="212"/>
      <c r="BF189" s="212"/>
      <c r="BG189" s="212"/>
      <c r="BH189" s="212"/>
    </row>
    <row r="190" spans="1:60" outlineLevel="2" x14ac:dyDescent="0.25">
      <c r="A190" s="219"/>
      <c r="B190" s="220"/>
      <c r="C190" s="250" t="s">
        <v>989</v>
      </c>
      <c r="D190" s="246"/>
      <c r="E190" s="247">
        <v>2</v>
      </c>
      <c r="F190" s="222"/>
      <c r="G190" s="222"/>
      <c r="H190" s="222"/>
      <c r="I190" s="222"/>
      <c r="J190" s="222"/>
      <c r="K190" s="222"/>
      <c r="L190" s="222"/>
      <c r="M190" s="222"/>
      <c r="N190" s="221"/>
      <c r="O190" s="221"/>
      <c r="P190" s="221"/>
      <c r="Q190" s="221"/>
      <c r="R190" s="222"/>
      <c r="S190" s="222"/>
      <c r="T190" s="222"/>
      <c r="U190" s="222"/>
      <c r="V190" s="222"/>
      <c r="W190" s="222"/>
      <c r="X190" s="222"/>
      <c r="Y190" s="222"/>
      <c r="Z190" s="212"/>
      <c r="AA190" s="212"/>
      <c r="AB190" s="212"/>
      <c r="AC190" s="212"/>
      <c r="AD190" s="212"/>
      <c r="AE190" s="212"/>
      <c r="AF190" s="212"/>
      <c r="AG190" s="212" t="s">
        <v>228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x14ac:dyDescent="0.25">
      <c r="A191" s="224" t="s">
        <v>180</v>
      </c>
      <c r="B191" s="225" t="s">
        <v>138</v>
      </c>
      <c r="C191" s="240" t="s">
        <v>139</v>
      </c>
      <c r="D191" s="226"/>
      <c r="E191" s="227"/>
      <c r="F191" s="228"/>
      <c r="G191" s="228">
        <f>SUMIF(AG192:AG193,"&lt;&gt;NOR",G192:G193)</f>
        <v>0</v>
      </c>
      <c r="H191" s="228"/>
      <c r="I191" s="228">
        <f>SUM(I192:I193)</f>
        <v>0</v>
      </c>
      <c r="J191" s="228"/>
      <c r="K191" s="228">
        <f>SUM(K192:K193)</f>
        <v>0</v>
      </c>
      <c r="L191" s="228"/>
      <c r="M191" s="228">
        <f>SUM(M192:M193)</f>
        <v>0</v>
      </c>
      <c r="N191" s="227"/>
      <c r="O191" s="227">
        <f>SUM(O192:O193)</f>
        <v>0</v>
      </c>
      <c r="P191" s="227"/>
      <c r="Q191" s="227">
        <f>SUM(Q192:Q193)</f>
        <v>0</v>
      </c>
      <c r="R191" s="228"/>
      <c r="S191" s="228"/>
      <c r="T191" s="229"/>
      <c r="U191" s="223"/>
      <c r="V191" s="223">
        <f>SUM(V192:V193)</f>
        <v>77.75</v>
      </c>
      <c r="W191" s="223"/>
      <c r="X191" s="223"/>
      <c r="Y191" s="223"/>
      <c r="AG191" t="s">
        <v>181</v>
      </c>
    </row>
    <row r="192" spans="1:60" ht="20.399999999999999" outlineLevel="1" x14ac:dyDescent="0.25">
      <c r="A192" s="231">
        <v>45</v>
      </c>
      <c r="B192" s="232" t="s">
        <v>635</v>
      </c>
      <c r="C192" s="241" t="s">
        <v>636</v>
      </c>
      <c r="D192" s="233" t="s">
        <v>333</v>
      </c>
      <c r="E192" s="234">
        <v>367.59041000000002</v>
      </c>
      <c r="F192" s="235"/>
      <c r="G192" s="236">
        <f>ROUND(E192*F192,2)</f>
        <v>0</v>
      </c>
      <c r="H192" s="235"/>
      <c r="I192" s="236">
        <f>ROUND(E192*H192,2)</f>
        <v>0</v>
      </c>
      <c r="J192" s="235"/>
      <c r="K192" s="236">
        <f>ROUND(E192*J192,2)</f>
        <v>0</v>
      </c>
      <c r="L192" s="236">
        <v>21</v>
      </c>
      <c r="M192" s="236">
        <f>G192*(1+L192/100)</f>
        <v>0</v>
      </c>
      <c r="N192" s="234">
        <v>0</v>
      </c>
      <c r="O192" s="234">
        <f>ROUND(E192*N192,2)</f>
        <v>0</v>
      </c>
      <c r="P192" s="234">
        <v>0</v>
      </c>
      <c r="Q192" s="234">
        <f>ROUND(E192*P192,2)</f>
        <v>0</v>
      </c>
      <c r="R192" s="236" t="s">
        <v>377</v>
      </c>
      <c r="S192" s="236" t="s">
        <v>185</v>
      </c>
      <c r="T192" s="237" t="s">
        <v>185</v>
      </c>
      <c r="U192" s="222">
        <v>0.21149999999999999</v>
      </c>
      <c r="V192" s="222">
        <f>ROUND(E192*U192,2)</f>
        <v>77.75</v>
      </c>
      <c r="W192" s="222"/>
      <c r="X192" s="222" t="s">
        <v>481</v>
      </c>
      <c r="Y192" s="222" t="s">
        <v>188</v>
      </c>
      <c r="Z192" s="212"/>
      <c r="AA192" s="212"/>
      <c r="AB192" s="212"/>
      <c r="AC192" s="212"/>
      <c r="AD192" s="212"/>
      <c r="AE192" s="212"/>
      <c r="AF192" s="212"/>
      <c r="AG192" s="212" t="s">
        <v>637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2" x14ac:dyDescent="0.25">
      <c r="A193" s="219"/>
      <c r="B193" s="220"/>
      <c r="C193" s="249" t="s">
        <v>638</v>
      </c>
      <c r="D193" s="248"/>
      <c r="E193" s="248"/>
      <c r="F193" s="248"/>
      <c r="G193" s="248"/>
      <c r="H193" s="222"/>
      <c r="I193" s="222"/>
      <c r="J193" s="222"/>
      <c r="K193" s="222"/>
      <c r="L193" s="222"/>
      <c r="M193" s="222"/>
      <c r="N193" s="221"/>
      <c r="O193" s="221"/>
      <c r="P193" s="221"/>
      <c r="Q193" s="221"/>
      <c r="R193" s="222"/>
      <c r="S193" s="222"/>
      <c r="T193" s="222"/>
      <c r="U193" s="222"/>
      <c r="V193" s="222"/>
      <c r="W193" s="222"/>
      <c r="X193" s="222"/>
      <c r="Y193" s="222"/>
      <c r="Z193" s="212"/>
      <c r="AA193" s="212"/>
      <c r="AB193" s="212"/>
      <c r="AC193" s="212"/>
      <c r="AD193" s="212"/>
      <c r="AE193" s="212"/>
      <c r="AF193" s="212"/>
      <c r="AG193" s="212" t="s">
        <v>226</v>
      </c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x14ac:dyDescent="0.25">
      <c r="A194" s="3"/>
      <c r="B194" s="4"/>
      <c r="C194" s="243"/>
      <c r="D194" s="6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AE194">
        <v>15</v>
      </c>
      <c r="AF194">
        <v>21</v>
      </c>
      <c r="AG194" t="s">
        <v>166</v>
      </c>
    </row>
    <row r="195" spans="1:60" x14ac:dyDescent="0.25">
      <c r="A195" s="215"/>
      <c r="B195" s="216" t="s">
        <v>29</v>
      </c>
      <c r="C195" s="244"/>
      <c r="D195" s="217"/>
      <c r="E195" s="218"/>
      <c r="F195" s="218"/>
      <c r="G195" s="230">
        <f>G8+G37+G48+G72+G116+G140+G155+G171+G191</f>
        <v>0</v>
      </c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AE195">
        <f>SUMIF(L7:L193,AE194,G7:G193)</f>
        <v>0</v>
      </c>
      <c r="AF195">
        <f>SUMIF(L7:L193,AF194,G7:G193)</f>
        <v>0</v>
      </c>
      <c r="AG195" t="s">
        <v>216</v>
      </c>
    </row>
    <row r="196" spans="1:60" x14ac:dyDescent="0.25">
      <c r="A196" s="251" t="s">
        <v>498</v>
      </c>
      <c r="B196" s="251"/>
      <c r="C196" s="243"/>
      <c r="D196" s="6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</row>
    <row r="197" spans="1:60" x14ac:dyDescent="0.25">
      <c r="A197" s="3"/>
      <c r="B197" s="4" t="s">
        <v>827</v>
      </c>
      <c r="C197" s="243" t="s">
        <v>828</v>
      </c>
      <c r="D197" s="6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AG197" t="s">
        <v>501</v>
      </c>
    </row>
    <row r="198" spans="1:60" x14ac:dyDescent="0.25">
      <c r="A198" s="3"/>
      <c r="B198" s="4" t="s">
        <v>990</v>
      </c>
      <c r="C198" s="243" t="s">
        <v>642</v>
      </c>
      <c r="D198" s="6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AG198" t="s">
        <v>504</v>
      </c>
    </row>
    <row r="199" spans="1:60" x14ac:dyDescent="0.25">
      <c r="A199" s="3"/>
      <c r="B199" s="4"/>
      <c r="C199" s="243" t="s">
        <v>505</v>
      </c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AG199" t="s">
        <v>506</v>
      </c>
    </row>
    <row r="200" spans="1:60" x14ac:dyDescent="0.25">
      <c r="A200" s="3"/>
      <c r="B200" s="4"/>
      <c r="C200" s="243"/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60" x14ac:dyDescent="0.25">
      <c r="C201" s="245"/>
      <c r="D201" s="10"/>
      <c r="AG201" t="s">
        <v>217</v>
      </c>
    </row>
    <row r="202" spans="1:60" x14ac:dyDescent="0.25">
      <c r="D202" s="10"/>
    </row>
    <row r="203" spans="1:60" x14ac:dyDescent="0.25">
      <c r="D203" s="10"/>
    </row>
    <row r="204" spans="1:60" x14ac:dyDescent="0.25">
      <c r="D204" s="10"/>
    </row>
    <row r="205" spans="1:60" x14ac:dyDescent="0.25">
      <c r="D205" s="10"/>
    </row>
    <row r="206" spans="1:60" x14ac:dyDescent="0.25">
      <c r="D206" s="10"/>
    </row>
    <row r="207" spans="1:60" x14ac:dyDescent="0.25">
      <c r="D207" s="10"/>
    </row>
    <row r="208" spans="1:60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NO9XuattIRJbPfwzG+Raw+/Abj7X9/NAX9SxfY9vJL1CIuHp/tAl98S9VD7Z/8B0C+39EN0JXu1u+hLXetTJDw==" saltValue="AxqnV7lWONSxFyFeishOxw==" spinCount="100000" sheet="1" formatRows="0"/>
  <mergeCells count="36">
    <mergeCell ref="C189:G189"/>
    <mergeCell ref="C193:G193"/>
    <mergeCell ref="C173:G173"/>
    <mergeCell ref="C176:G176"/>
    <mergeCell ref="C179:G179"/>
    <mergeCell ref="C181:G181"/>
    <mergeCell ref="C183:G183"/>
    <mergeCell ref="C186:G186"/>
    <mergeCell ref="C147:G147"/>
    <mergeCell ref="C150:G150"/>
    <mergeCell ref="C153:G153"/>
    <mergeCell ref="C157:G157"/>
    <mergeCell ref="C160:G160"/>
    <mergeCell ref="C163:G163"/>
    <mergeCell ref="C74:G74"/>
    <mergeCell ref="C75:G75"/>
    <mergeCell ref="C90:G90"/>
    <mergeCell ref="C118:G118"/>
    <mergeCell ref="C121:G121"/>
    <mergeCell ref="C142:G142"/>
    <mergeCell ref="C39:G39"/>
    <mergeCell ref="C46:G46"/>
    <mergeCell ref="C50:G50"/>
    <mergeCell ref="C61:G61"/>
    <mergeCell ref="C64:G64"/>
    <mergeCell ref="C70:G70"/>
    <mergeCell ref="A1:G1"/>
    <mergeCell ref="C2:G2"/>
    <mergeCell ref="C3:G3"/>
    <mergeCell ref="C4:G4"/>
    <mergeCell ref="A196:B196"/>
    <mergeCell ref="C10:G10"/>
    <mergeCell ref="C13:G13"/>
    <mergeCell ref="C16:G16"/>
    <mergeCell ref="C19:G19"/>
    <mergeCell ref="C27:G2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6" customWidth="1"/>
    <col min="3" max="3" width="63.33203125" style="17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7" t="s">
        <v>218</v>
      </c>
      <c r="B1" s="197"/>
      <c r="C1" s="197"/>
      <c r="D1" s="197"/>
      <c r="E1" s="197"/>
      <c r="F1" s="197"/>
      <c r="G1" s="197"/>
      <c r="AG1" t="s">
        <v>153</v>
      </c>
    </row>
    <row r="2" spans="1:60" ht="25.05" customHeight="1" x14ac:dyDescent="0.25">
      <c r="A2" s="198" t="s">
        <v>7</v>
      </c>
      <c r="B2" s="48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5.05" customHeight="1" x14ac:dyDescent="0.25">
      <c r="A3" s="198" t="s">
        <v>8</v>
      </c>
      <c r="B3" s="48" t="s">
        <v>75</v>
      </c>
      <c r="C3" s="201" t="s">
        <v>76</v>
      </c>
      <c r="D3" s="199"/>
      <c r="E3" s="199"/>
      <c r="F3" s="199"/>
      <c r="G3" s="200"/>
      <c r="AC3" s="176" t="s">
        <v>154</v>
      </c>
      <c r="AG3" t="s">
        <v>156</v>
      </c>
    </row>
    <row r="4" spans="1:60" ht="25.05" customHeight="1" x14ac:dyDescent="0.25">
      <c r="A4" s="202" t="s">
        <v>9</v>
      </c>
      <c r="B4" s="203" t="s">
        <v>75</v>
      </c>
      <c r="C4" s="204" t="s">
        <v>76</v>
      </c>
      <c r="D4" s="205"/>
      <c r="E4" s="205"/>
      <c r="F4" s="205"/>
      <c r="G4" s="206"/>
      <c r="AG4" t="s">
        <v>157</v>
      </c>
    </row>
    <row r="5" spans="1:60" x14ac:dyDescent="0.25">
      <c r="D5" s="10"/>
    </row>
    <row r="6" spans="1:60" ht="39.6" x14ac:dyDescent="0.25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5">
      <c r="A8" s="224" t="s">
        <v>180</v>
      </c>
      <c r="B8" s="225" t="s">
        <v>142</v>
      </c>
      <c r="C8" s="240" t="s">
        <v>143</v>
      </c>
      <c r="D8" s="226"/>
      <c r="E8" s="227"/>
      <c r="F8" s="228"/>
      <c r="G8" s="228">
        <f>SUMIF(AG9:AG9,"&lt;&gt;NOR",G9:G9)</f>
        <v>0</v>
      </c>
      <c r="H8" s="228"/>
      <c r="I8" s="228">
        <f>SUM(I9:I9)</f>
        <v>0</v>
      </c>
      <c r="J8" s="228"/>
      <c r="K8" s="228">
        <f>SUM(K9:K9)</f>
        <v>0</v>
      </c>
      <c r="L8" s="228"/>
      <c r="M8" s="228">
        <f>SUM(M9:M9)</f>
        <v>0</v>
      </c>
      <c r="N8" s="227"/>
      <c r="O8" s="227">
        <f>SUM(O9:O9)</f>
        <v>0</v>
      </c>
      <c r="P8" s="227"/>
      <c r="Q8" s="227">
        <f>SUM(Q9:Q9)</f>
        <v>0</v>
      </c>
      <c r="R8" s="228"/>
      <c r="S8" s="228"/>
      <c r="T8" s="229"/>
      <c r="U8" s="223"/>
      <c r="V8" s="223">
        <f>SUM(V9:V9)</f>
        <v>0</v>
      </c>
      <c r="W8" s="223"/>
      <c r="X8" s="223"/>
      <c r="Y8" s="223"/>
      <c r="AG8" t="s">
        <v>181</v>
      </c>
    </row>
    <row r="9" spans="1:60" outlineLevel="1" x14ac:dyDescent="0.25">
      <c r="A9" s="255">
        <v>1</v>
      </c>
      <c r="B9" s="256" t="s">
        <v>991</v>
      </c>
      <c r="C9" s="265" t="s">
        <v>992</v>
      </c>
      <c r="D9" s="257" t="s">
        <v>410</v>
      </c>
      <c r="E9" s="258">
        <v>70</v>
      </c>
      <c r="F9" s="259"/>
      <c r="G9" s="260">
        <f>ROUND(E9*F9,2)</f>
        <v>0</v>
      </c>
      <c r="H9" s="259"/>
      <c r="I9" s="260">
        <f>ROUND(E9*H9,2)</f>
        <v>0</v>
      </c>
      <c r="J9" s="259"/>
      <c r="K9" s="260">
        <f>ROUND(E9*J9,2)</f>
        <v>0</v>
      </c>
      <c r="L9" s="260">
        <v>21</v>
      </c>
      <c r="M9" s="260">
        <f>G9*(1+L9/100)</f>
        <v>0</v>
      </c>
      <c r="N9" s="258">
        <v>0</v>
      </c>
      <c r="O9" s="258">
        <f>ROUND(E9*N9,2)</f>
        <v>0</v>
      </c>
      <c r="P9" s="258">
        <v>0</v>
      </c>
      <c r="Q9" s="258">
        <f>ROUND(E9*P9,2)</f>
        <v>0</v>
      </c>
      <c r="R9" s="260"/>
      <c r="S9" s="260" t="s">
        <v>485</v>
      </c>
      <c r="T9" s="261" t="s">
        <v>186</v>
      </c>
      <c r="U9" s="222">
        <v>0</v>
      </c>
      <c r="V9" s="222">
        <f>ROUND(E9*U9,2)</f>
        <v>0</v>
      </c>
      <c r="W9" s="222"/>
      <c r="X9" s="222" t="s">
        <v>223</v>
      </c>
      <c r="Y9" s="222" t="s">
        <v>188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x14ac:dyDescent="0.25">
      <c r="A10" s="224" t="s">
        <v>180</v>
      </c>
      <c r="B10" s="225" t="s">
        <v>151</v>
      </c>
      <c r="C10" s="240" t="s">
        <v>28</v>
      </c>
      <c r="D10" s="226"/>
      <c r="E10" s="227"/>
      <c r="F10" s="228"/>
      <c r="G10" s="228">
        <f>SUMIF(AG11:AG13,"&lt;&gt;NOR",G11:G13)</f>
        <v>0</v>
      </c>
      <c r="H10" s="228"/>
      <c r="I10" s="228">
        <f>SUM(I11:I13)</f>
        <v>0</v>
      </c>
      <c r="J10" s="228"/>
      <c r="K10" s="228">
        <f>SUM(K11:K13)</f>
        <v>0</v>
      </c>
      <c r="L10" s="228"/>
      <c r="M10" s="228">
        <f>SUM(M11:M13)</f>
        <v>0</v>
      </c>
      <c r="N10" s="227"/>
      <c r="O10" s="227">
        <f>SUM(O11:O13)</f>
        <v>0</v>
      </c>
      <c r="P10" s="227"/>
      <c r="Q10" s="227">
        <f>SUM(Q11:Q13)</f>
        <v>0</v>
      </c>
      <c r="R10" s="228"/>
      <c r="S10" s="228"/>
      <c r="T10" s="229"/>
      <c r="U10" s="223"/>
      <c r="V10" s="223">
        <f>SUM(V11:V13)</f>
        <v>0</v>
      </c>
      <c r="W10" s="223"/>
      <c r="X10" s="223"/>
      <c r="Y10" s="223"/>
      <c r="AG10" t="s">
        <v>181</v>
      </c>
    </row>
    <row r="11" spans="1:60" outlineLevel="1" x14ac:dyDescent="0.25">
      <c r="A11" s="255">
        <v>2</v>
      </c>
      <c r="B11" s="256" t="s">
        <v>993</v>
      </c>
      <c r="C11" s="265" t="s">
        <v>994</v>
      </c>
      <c r="D11" s="257" t="s">
        <v>995</v>
      </c>
      <c r="E11" s="258">
        <v>1</v>
      </c>
      <c r="F11" s="259"/>
      <c r="G11" s="260">
        <f>ROUND(E11*F11,2)</f>
        <v>0</v>
      </c>
      <c r="H11" s="259"/>
      <c r="I11" s="260">
        <f>ROUND(E11*H11,2)</f>
        <v>0</v>
      </c>
      <c r="J11" s="259"/>
      <c r="K11" s="260">
        <f>ROUND(E11*J11,2)</f>
        <v>0</v>
      </c>
      <c r="L11" s="260">
        <v>21</v>
      </c>
      <c r="M11" s="260">
        <f>G11*(1+L11/100)</f>
        <v>0</v>
      </c>
      <c r="N11" s="258">
        <v>0</v>
      </c>
      <c r="O11" s="258">
        <f>ROUND(E11*N11,2)</f>
        <v>0</v>
      </c>
      <c r="P11" s="258">
        <v>0</v>
      </c>
      <c r="Q11" s="258">
        <f>ROUND(E11*P11,2)</f>
        <v>0</v>
      </c>
      <c r="R11" s="260"/>
      <c r="S11" s="260" t="s">
        <v>485</v>
      </c>
      <c r="T11" s="261" t="s">
        <v>186</v>
      </c>
      <c r="U11" s="222">
        <v>0</v>
      </c>
      <c r="V11" s="222">
        <f>ROUND(E11*U11,2)</f>
        <v>0</v>
      </c>
      <c r="W11" s="222"/>
      <c r="X11" s="222" t="s">
        <v>223</v>
      </c>
      <c r="Y11" s="222" t="s">
        <v>188</v>
      </c>
      <c r="Z11" s="212"/>
      <c r="AA11" s="212"/>
      <c r="AB11" s="212"/>
      <c r="AC11" s="212"/>
      <c r="AD11" s="212"/>
      <c r="AE11" s="212"/>
      <c r="AF11" s="212"/>
      <c r="AG11" s="212" t="s">
        <v>224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1" x14ac:dyDescent="0.25">
      <c r="A12" s="255">
        <v>3</v>
      </c>
      <c r="B12" s="256" t="s">
        <v>996</v>
      </c>
      <c r="C12" s="265" t="s">
        <v>997</v>
      </c>
      <c r="D12" s="257" t="s">
        <v>995</v>
      </c>
      <c r="E12" s="258">
        <v>1</v>
      </c>
      <c r="F12" s="259"/>
      <c r="G12" s="260">
        <f>ROUND(E12*F12,2)</f>
        <v>0</v>
      </c>
      <c r="H12" s="259"/>
      <c r="I12" s="260">
        <f>ROUND(E12*H12,2)</f>
        <v>0</v>
      </c>
      <c r="J12" s="259"/>
      <c r="K12" s="260">
        <f>ROUND(E12*J12,2)</f>
        <v>0</v>
      </c>
      <c r="L12" s="260">
        <v>21</v>
      </c>
      <c r="M12" s="260">
        <f>G12*(1+L12/100)</f>
        <v>0</v>
      </c>
      <c r="N12" s="258">
        <v>0</v>
      </c>
      <c r="O12" s="258">
        <f>ROUND(E12*N12,2)</f>
        <v>0</v>
      </c>
      <c r="P12" s="258">
        <v>0</v>
      </c>
      <c r="Q12" s="258">
        <f>ROUND(E12*P12,2)</f>
        <v>0</v>
      </c>
      <c r="R12" s="260"/>
      <c r="S12" s="260" t="s">
        <v>485</v>
      </c>
      <c r="T12" s="261" t="s">
        <v>186</v>
      </c>
      <c r="U12" s="222">
        <v>0</v>
      </c>
      <c r="V12" s="222">
        <f>ROUND(E12*U12,2)</f>
        <v>0</v>
      </c>
      <c r="W12" s="222"/>
      <c r="X12" s="222" t="s">
        <v>223</v>
      </c>
      <c r="Y12" s="222" t="s">
        <v>188</v>
      </c>
      <c r="Z12" s="212"/>
      <c r="AA12" s="212"/>
      <c r="AB12" s="212"/>
      <c r="AC12" s="212"/>
      <c r="AD12" s="212"/>
      <c r="AE12" s="212"/>
      <c r="AF12" s="212"/>
      <c r="AG12" s="212" t="s">
        <v>224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55">
        <v>4</v>
      </c>
      <c r="B13" s="256" t="s">
        <v>998</v>
      </c>
      <c r="C13" s="265" t="s">
        <v>999</v>
      </c>
      <c r="D13" s="257" t="s">
        <v>995</v>
      </c>
      <c r="E13" s="258">
        <v>1</v>
      </c>
      <c r="F13" s="259"/>
      <c r="G13" s="260">
        <f>ROUND(E13*F13,2)</f>
        <v>0</v>
      </c>
      <c r="H13" s="259"/>
      <c r="I13" s="260">
        <f>ROUND(E13*H13,2)</f>
        <v>0</v>
      </c>
      <c r="J13" s="259"/>
      <c r="K13" s="260">
        <f>ROUND(E13*J13,2)</f>
        <v>0</v>
      </c>
      <c r="L13" s="260">
        <v>21</v>
      </c>
      <c r="M13" s="260">
        <f>G13*(1+L13/100)</f>
        <v>0</v>
      </c>
      <c r="N13" s="258">
        <v>0</v>
      </c>
      <c r="O13" s="258">
        <f>ROUND(E13*N13,2)</f>
        <v>0</v>
      </c>
      <c r="P13" s="258">
        <v>0</v>
      </c>
      <c r="Q13" s="258">
        <f>ROUND(E13*P13,2)</f>
        <v>0</v>
      </c>
      <c r="R13" s="260"/>
      <c r="S13" s="260" t="s">
        <v>485</v>
      </c>
      <c r="T13" s="261" t="s">
        <v>186</v>
      </c>
      <c r="U13" s="222">
        <v>0</v>
      </c>
      <c r="V13" s="222">
        <f>ROUND(E13*U13,2)</f>
        <v>0</v>
      </c>
      <c r="W13" s="222"/>
      <c r="X13" s="222" t="s">
        <v>223</v>
      </c>
      <c r="Y13" s="222" t="s">
        <v>188</v>
      </c>
      <c r="Z13" s="212"/>
      <c r="AA13" s="212"/>
      <c r="AB13" s="212"/>
      <c r="AC13" s="212"/>
      <c r="AD13" s="212"/>
      <c r="AE13" s="212"/>
      <c r="AF13" s="212"/>
      <c r="AG13" s="212" t="s">
        <v>224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x14ac:dyDescent="0.25">
      <c r="A14" s="224" t="s">
        <v>180</v>
      </c>
      <c r="B14" s="225" t="s">
        <v>142</v>
      </c>
      <c r="C14" s="240" t="s">
        <v>143</v>
      </c>
      <c r="D14" s="226"/>
      <c r="E14" s="227"/>
      <c r="F14" s="228"/>
      <c r="G14" s="228">
        <f>SUMIF(AG15:AG45,"&lt;&gt;NOR",G15:G45)</f>
        <v>0</v>
      </c>
      <c r="H14" s="228"/>
      <c r="I14" s="228">
        <f>SUM(I15:I45)</f>
        <v>0</v>
      </c>
      <c r="J14" s="228"/>
      <c r="K14" s="228">
        <f>SUM(K15:K45)</f>
        <v>0</v>
      </c>
      <c r="L14" s="228"/>
      <c r="M14" s="228">
        <f>SUM(M15:M45)</f>
        <v>0</v>
      </c>
      <c r="N14" s="227"/>
      <c r="O14" s="227">
        <f>SUM(O15:O45)</f>
        <v>0</v>
      </c>
      <c r="P14" s="227"/>
      <c r="Q14" s="227">
        <f>SUM(Q15:Q45)</f>
        <v>0</v>
      </c>
      <c r="R14" s="228"/>
      <c r="S14" s="228"/>
      <c r="T14" s="229"/>
      <c r="U14" s="223"/>
      <c r="V14" s="223">
        <f>SUM(V15:V45)</f>
        <v>0</v>
      </c>
      <c r="W14" s="223"/>
      <c r="X14" s="223"/>
      <c r="Y14" s="223"/>
      <c r="AG14" t="s">
        <v>181</v>
      </c>
    </row>
    <row r="15" spans="1:60" outlineLevel="1" x14ac:dyDescent="0.25">
      <c r="A15" s="255">
        <v>5</v>
      </c>
      <c r="B15" s="256" t="s">
        <v>1000</v>
      </c>
      <c r="C15" s="265" t="s">
        <v>1001</v>
      </c>
      <c r="D15" s="257" t="s">
        <v>410</v>
      </c>
      <c r="E15" s="258">
        <v>282</v>
      </c>
      <c r="F15" s="259"/>
      <c r="G15" s="260">
        <f>ROUND(E15*F15,2)</f>
        <v>0</v>
      </c>
      <c r="H15" s="259"/>
      <c r="I15" s="260">
        <f>ROUND(E15*H15,2)</f>
        <v>0</v>
      </c>
      <c r="J15" s="259"/>
      <c r="K15" s="260">
        <f>ROUND(E15*J15,2)</f>
        <v>0</v>
      </c>
      <c r="L15" s="260">
        <v>21</v>
      </c>
      <c r="M15" s="260">
        <f>G15*(1+L15/100)</f>
        <v>0</v>
      </c>
      <c r="N15" s="258">
        <v>0</v>
      </c>
      <c r="O15" s="258">
        <f>ROUND(E15*N15,2)</f>
        <v>0</v>
      </c>
      <c r="P15" s="258">
        <v>0</v>
      </c>
      <c r="Q15" s="258">
        <f>ROUND(E15*P15,2)</f>
        <v>0</v>
      </c>
      <c r="R15" s="260"/>
      <c r="S15" s="260" t="s">
        <v>485</v>
      </c>
      <c r="T15" s="261" t="s">
        <v>186</v>
      </c>
      <c r="U15" s="222">
        <v>0</v>
      </c>
      <c r="V15" s="222">
        <f>ROUND(E15*U15,2)</f>
        <v>0</v>
      </c>
      <c r="W15" s="222"/>
      <c r="X15" s="222" t="s">
        <v>223</v>
      </c>
      <c r="Y15" s="222" t="s">
        <v>188</v>
      </c>
      <c r="Z15" s="212"/>
      <c r="AA15" s="212"/>
      <c r="AB15" s="212"/>
      <c r="AC15" s="212"/>
      <c r="AD15" s="212"/>
      <c r="AE15" s="212"/>
      <c r="AF15" s="212"/>
      <c r="AG15" s="212" t="s">
        <v>224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1" x14ac:dyDescent="0.25">
      <c r="A16" s="255">
        <v>6</v>
      </c>
      <c r="B16" s="256" t="s">
        <v>1002</v>
      </c>
      <c r="C16" s="265" t="s">
        <v>1003</v>
      </c>
      <c r="D16" s="257" t="s">
        <v>410</v>
      </c>
      <c r="E16" s="258">
        <v>8</v>
      </c>
      <c r="F16" s="259"/>
      <c r="G16" s="260">
        <f>ROUND(E16*F16,2)</f>
        <v>0</v>
      </c>
      <c r="H16" s="259"/>
      <c r="I16" s="260">
        <f>ROUND(E16*H16,2)</f>
        <v>0</v>
      </c>
      <c r="J16" s="259"/>
      <c r="K16" s="260">
        <f>ROUND(E16*J16,2)</f>
        <v>0</v>
      </c>
      <c r="L16" s="260">
        <v>21</v>
      </c>
      <c r="M16" s="260">
        <f>G16*(1+L16/100)</f>
        <v>0</v>
      </c>
      <c r="N16" s="258">
        <v>0</v>
      </c>
      <c r="O16" s="258">
        <f>ROUND(E16*N16,2)</f>
        <v>0</v>
      </c>
      <c r="P16" s="258">
        <v>0</v>
      </c>
      <c r="Q16" s="258">
        <f>ROUND(E16*P16,2)</f>
        <v>0</v>
      </c>
      <c r="R16" s="260"/>
      <c r="S16" s="260" t="s">
        <v>485</v>
      </c>
      <c r="T16" s="261" t="s">
        <v>186</v>
      </c>
      <c r="U16" s="222">
        <v>0</v>
      </c>
      <c r="V16" s="222">
        <f>ROUND(E16*U16,2)</f>
        <v>0</v>
      </c>
      <c r="W16" s="222"/>
      <c r="X16" s="222" t="s">
        <v>223</v>
      </c>
      <c r="Y16" s="222" t="s">
        <v>188</v>
      </c>
      <c r="Z16" s="212"/>
      <c r="AA16" s="212"/>
      <c r="AB16" s="212"/>
      <c r="AC16" s="212"/>
      <c r="AD16" s="212"/>
      <c r="AE16" s="212"/>
      <c r="AF16" s="212"/>
      <c r="AG16" s="212" t="s">
        <v>224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5">
      <c r="A17" s="255">
        <v>7</v>
      </c>
      <c r="B17" s="256" t="s">
        <v>1004</v>
      </c>
      <c r="C17" s="265" t="s">
        <v>1005</v>
      </c>
      <c r="D17" s="257" t="s">
        <v>410</v>
      </c>
      <c r="E17" s="258">
        <v>28</v>
      </c>
      <c r="F17" s="259"/>
      <c r="G17" s="260">
        <f>ROUND(E17*F17,2)</f>
        <v>0</v>
      </c>
      <c r="H17" s="259"/>
      <c r="I17" s="260">
        <f>ROUND(E17*H17,2)</f>
        <v>0</v>
      </c>
      <c r="J17" s="259"/>
      <c r="K17" s="260">
        <f>ROUND(E17*J17,2)</f>
        <v>0</v>
      </c>
      <c r="L17" s="260">
        <v>21</v>
      </c>
      <c r="M17" s="260">
        <f>G17*(1+L17/100)</f>
        <v>0</v>
      </c>
      <c r="N17" s="258">
        <v>0</v>
      </c>
      <c r="O17" s="258">
        <f>ROUND(E17*N17,2)</f>
        <v>0</v>
      </c>
      <c r="P17" s="258">
        <v>0</v>
      </c>
      <c r="Q17" s="258">
        <f>ROUND(E17*P17,2)</f>
        <v>0</v>
      </c>
      <c r="R17" s="260"/>
      <c r="S17" s="260" t="s">
        <v>485</v>
      </c>
      <c r="T17" s="261" t="s">
        <v>186</v>
      </c>
      <c r="U17" s="222">
        <v>0</v>
      </c>
      <c r="V17" s="222">
        <f>ROUND(E17*U17,2)</f>
        <v>0</v>
      </c>
      <c r="W17" s="222"/>
      <c r="X17" s="222" t="s">
        <v>223</v>
      </c>
      <c r="Y17" s="222" t="s">
        <v>188</v>
      </c>
      <c r="Z17" s="212"/>
      <c r="AA17" s="212"/>
      <c r="AB17" s="212"/>
      <c r="AC17" s="212"/>
      <c r="AD17" s="212"/>
      <c r="AE17" s="212"/>
      <c r="AF17" s="212"/>
      <c r="AG17" s="212" t="s">
        <v>224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55">
        <v>8</v>
      </c>
      <c r="B18" s="256" t="s">
        <v>1006</v>
      </c>
      <c r="C18" s="265" t="s">
        <v>1007</v>
      </c>
      <c r="D18" s="257" t="s">
        <v>410</v>
      </c>
      <c r="E18" s="258">
        <v>12</v>
      </c>
      <c r="F18" s="259"/>
      <c r="G18" s="260">
        <f>ROUND(E18*F18,2)</f>
        <v>0</v>
      </c>
      <c r="H18" s="259"/>
      <c r="I18" s="260">
        <f>ROUND(E18*H18,2)</f>
        <v>0</v>
      </c>
      <c r="J18" s="259"/>
      <c r="K18" s="260">
        <f>ROUND(E18*J18,2)</f>
        <v>0</v>
      </c>
      <c r="L18" s="260">
        <v>21</v>
      </c>
      <c r="M18" s="260">
        <f>G18*(1+L18/100)</f>
        <v>0</v>
      </c>
      <c r="N18" s="258">
        <v>0</v>
      </c>
      <c r="O18" s="258">
        <f>ROUND(E18*N18,2)</f>
        <v>0</v>
      </c>
      <c r="P18" s="258">
        <v>0</v>
      </c>
      <c r="Q18" s="258">
        <f>ROUND(E18*P18,2)</f>
        <v>0</v>
      </c>
      <c r="R18" s="260"/>
      <c r="S18" s="260" t="s">
        <v>485</v>
      </c>
      <c r="T18" s="261" t="s">
        <v>186</v>
      </c>
      <c r="U18" s="222">
        <v>0</v>
      </c>
      <c r="V18" s="222">
        <f>ROUND(E18*U18,2)</f>
        <v>0</v>
      </c>
      <c r="W18" s="222"/>
      <c r="X18" s="222" t="s">
        <v>223</v>
      </c>
      <c r="Y18" s="222" t="s">
        <v>188</v>
      </c>
      <c r="Z18" s="212"/>
      <c r="AA18" s="212"/>
      <c r="AB18" s="212"/>
      <c r="AC18" s="212"/>
      <c r="AD18" s="212"/>
      <c r="AE18" s="212"/>
      <c r="AF18" s="212"/>
      <c r="AG18" s="212" t="s">
        <v>224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5">
      <c r="A19" s="255">
        <v>9</v>
      </c>
      <c r="B19" s="256" t="s">
        <v>1008</v>
      </c>
      <c r="C19" s="265" t="s">
        <v>1009</v>
      </c>
      <c r="D19" s="257" t="s">
        <v>410</v>
      </c>
      <c r="E19" s="258">
        <v>232</v>
      </c>
      <c r="F19" s="259"/>
      <c r="G19" s="260">
        <f>ROUND(E19*F19,2)</f>
        <v>0</v>
      </c>
      <c r="H19" s="259"/>
      <c r="I19" s="260">
        <f>ROUND(E19*H19,2)</f>
        <v>0</v>
      </c>
      <c r="J19" s="259"/>
      <c r="K19" s="260">
        <f>ROUND(E19*J19,2)</f>
        <v>0</v>
      </c>
      <c r="L19" s="260">
        <v>21</v>
      </c>
      <c r="M19" s="260">
        <f>G19*(1+L19/100)</f>
        <v>0</v>
      </c>
      <c r="N19" s="258">
        <v>0</v>
      </c>
      <c r="O19" s="258">
        <f>ROUND(E19*N19,2)</f>
        <v>0</v>
      </c>
      <c r="P19" s="258">
        <v>0</v>
      </c>
      <c r="Q19" s="258">
        <f>ROUND(E19*P19,2)</f>
        <v>0</v>
      </c>
      <c r="R19" s="260"/>
      <c r="S19" s="260" t="s">
        <v>485</v>
      </c>
      <c r="T19" s="261" t="s">
        <v>186</v>
      </c>
      <c r="U19" s="222">
        <v>0</v>
      </c>
      <c r="V19" s="222">
        <f>ROUND(E19*U19,2)</f>
        <v>0</v>
      </c>
      <c r="W19" s="222"/>
      <c r="X19" s="222" t="s">
        <v>223</v>
      </c>
      <c r="Y19" s="222" t="s">
        <v>188</v>
      </c>
      <c r="Z19" s="212"/>
      <c r="AA19" s="212"/>
      <c r="AB19" s="212"/>
      <c r="AC19" s="212"/>
      <c r="AD19" s="212"/>
      <c r="AE19" s="212"/>
      <c r="AF19" s="212"/>
      <c r="AG19" s="212" t="s">
        <v>224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5">
      <c r="A20" s="255">
        <v>10</v>
      </c>
      <c r="B20" s="256" t="s">
        <v>1010</v>
      </c>
      <c r="C20" s="265" t="s">
        <v>1011</v>
      </c>
      <c r="D20" s="257" t="s">
        <v>410</v>
      </c>
      <c r="E20" s="258">
        <v>18</v>
      </c>
      <c r="F20" s="259"/>
      <c r="G20" s="260">
        <f>ROUND(E20*F20,2)</f>
        <v>0</v>
      </c>
      <c r="H20" s="259"/>
      <c r="I20" s="260">
        <f>ROUND(E20*H20,2)</f>
        <v>0</v>
      </c>
      <c r="J20" s="259"/>
      <c r="K20" s="260">
        <f>ROUND(E20*J20,2)</f>
        <v>0</v>
      </c>
      <c r="L20" s="260">
        <v>21</v>
      </c>
      <c r="M20" s="260">
        <f>G20*(1+L20/100)</f>
        <v>0</v>
      </c>
      <c r="N20" s="258">
        <v>0</v>
      </c>
      <c r="O20" s="258">
        <f>ROUND(E20*N20,2)</f>
        <v>0</v>
      </c>
      <c r="P20" s="258">
        <v>0</v>
      </c>
      <c r="Q20" s="258">
        <f>ROUND(E20*P20,2)</f>
        <v>0</v>
      </c>
      <c r="R20" s="260"/>
      <c r="S20" s="260" t="s">
        <v>485</v>
      </c>
      <c r="T20" s="261" t="s">
        <v>186</v>
      </c>
      <c r="U20" s="222">
        <v>0</v>
      </c>
      <c r="V20" s="222">
        <f>ROUND(E20*U20,2)</f>
        <v>0</v>
      </c>
      <c r="W20" s="222"/>
      <c r="X20" s="222" t="s">
        <v>223</v>
      </c>
      <c r="Y20" s="222" t="s">
        <v>188</v>
      </c>
      <c r="Z20" s="212"/>
      <c r="AA20" s="212"/>
      <c r="AB20" s="212"/>
      <c r="AC20" s="212"/>
      <c r="AD20" s="212"/>
      <c r="AE20" s="212"/>
      <c r="AF20" s="212"/>
      <c r="AG20" s="212" t="s">
        <v>224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5">
      <c r="A21" s="255">
        <v>11</v>
      </c>
      <c r="B21" s="256" t="s">
        <v>1012</v>
      </c>
      <c r="C21" s="265" t="s">
        <v>1013</v>
      </c>
      <c r="D21" s="257" t="s">
        <v>1014</v>
      </c>
      <c r="E21" s="258">
        <v>16</v>
      </c>
      <c r="F21" s="259"/>
      <c r="G21" s="260">
        <f>ROUND(E21*F21,2)</f>
        <v>0</v>
      </c>
      <c r="H21" s="259"/>
      <c r="I21" s="260">
        <f>ROUND(E21*H21,2)</f>
        <v>0</v>
      </c>
      <c r="J21" s="259"/>
      <c r="K21" s="260">
        <f>ROUND(E21*J21,2)</f>
        <v>0</v>
      </c>
      <c r="L21" s="260">
        <v>21</v>
      </c>
      <c r="M21" s="260">
        <f>G21*(1+L21/100)</f>
        <v>0</v>
      </c>
      <c r="N21" s="258">
        <v>0</v>
      </c>
      <c r="O21" s="258">
        <f>ROUND(E21*N21,2)</f>
        <v>0</v>
      </c>
      <c r="P21" s="258">
        <v>0</v>
      </c>
      <c r="Q21" s="258">
        <f>ROUND(E21*P21,2)</f>
        <v>0</v>
      </c>
      <c r="R21" s="260"/>
      <c r="S21" s="260" t="s">
        <v>485</v>
      </c>
      <c r="T21" s="261" t="s">
        <v>186</v>
      </c>
      <c r="U21" s="222">
        <v>0</v>
      </c>
      <c r="V21" s="222">
        <f>ROUND(E21*U21,2)</f>
        <v>0</v>
      </c>
      <c r="W21" s="222"/>
      <c r="X21" s="222" t="s">
        <v>223</v>
      </c>
      <c r="Y21" s="222" t="s">
        <v>188</v>
      </c>
      <c r="Z21" s="212"/>
      <c r="AA21" s="212"/>
      <c r="AB21" s="212"/>
      <c r="AC21" s="212"/>
      <c r="AD21" s="212"/>
      <c r="AE21" s="212"/>
      <c r="AF21" s="212"/>
      <c r="AG21" s="212" t="s">
        <v>224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5">
      <c r="A22" s="255">
        <v>12</v>
      </c>
      <c r="B22" s="256" t="s">
        <v>1015</v>
      </c>
      <c r="C22" s="265" t="s">
        <v>1016</v>
      </c>
      <c r="D22" s="257" t="s">
        <v>1014</v>
      </c>
      <c r="E22" s="258">
        <v>16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485</v>
      </c>
      <c r="T22" s="261" t="s">
        <v>186</v>
      </c>
      <c r="U22" s="222">
        <v>0</v>
      </c>
      <c r="V22" s="222">
        <f>ROUND(E22*U22,2)</f>
        <v>0</v>
      </c>
      <c r="W22" s="222"/>
      <c r="X22" s="222" t="s">
        <v>223</v>
      </c>
      <c r="Y22" s="222" t="s">
        <v>188</v>
      </c>
      <c r="Z22" s="212"/>
      <c r="AA22" s="212"/>
      <c r="AB22" s="212"/>
      <c r="AC22" s="212"/>
      <c r="AD22" s="212"/>
      <c r="AE22" s="212"/>
      <c r="AF22" s="212"/>
      <c r="AG22" s="212" t="s">
        <v>224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5">
      <c r="A23" s="255">
        <v>13</v>
      </c>
      <c r="B23" s="256" t="s">
        <v>1017</v>
      </c>
      <c r="C23" s="265" t="s">
        <v>1018</v>
      </c>
      <c r="D23" s="257" t="s">
        <v>1014</v>
      </c>
      <c r="E23" s="258">
        <v>14</v>
      </c>
      <c r="F23" s="259"/>
      <c r="G23" s="260">
        <f>ROUND(E23*F23,2)</f>
        <v>0</v>
      </c>
      <c r="H23" s="259"/>
      <c r="I23" s="260">
        <f>ROUND(E23*H23,2)</f>
        <v>0</v>
      </c>
      <c r="J23" s="259"/>
      <c r="K23" s="260">
        <f>ROUND(E23*J23,2)</f>
        <v>0</v>
      </c>
      <c r="L23" s="260">
        <v>21</v>
      </c>
      <c r="M23" s="260">
        <f>G23*(1+L23/100)</f>
        <v>0</v>
      </c>
      <c r="N23" s="258">
        <v>0</v>
      </c>
      <c r="O23" s="258">
        <f>ROUND(E23*N23,2)</f>
        <v>0</v>
      </c>
      <c r="P23" s="258">
        <v>0</v>
      </c>
      <c r="Q23" s="258">
        <f>ROUND(E23*P23,2)</f>
        <v>0</v>
      </c>
      <c r="R23" s="260"/>
      <c r="S23" s="260" t="s">
        <v>485</v>
      </c>
      <c r="T23" s="261" t="s">
        <v>186</v>
      </c>
      <c r="U23" s="222">
        <v>0</v>
      </c>
      <c r="V23" s="222">
        <f>ROUND(E23*U23,2)</f>
        <v>0</v>
      </c>
      <c r="W23" s="222"/>
      <c r="X23" s="222" t="s">
        <v>223</v>
      </c>
      <c r="Y23" s="222" t="s">
        <v>188</v>
      </c>
      <c r="Z23" s="212"/>
      <c r="AA23" s="212"/>
      <c r="AB23" s="212"/>
      <c r="AC23" s="212"/>
      <c r="AD23" s="212"/>
      <c r="AE23" s="212"/>
      <c r="AF23" s="212"/>
      <c r="AG23" s="212" t="s">
        <v>224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5">
      <c r="A24" s="255">
        <v>14</v>
      </c>
      <c r="B24" s="256" t="s">
        <v>1019</v>
      </c>
      <c r="C24" s="265" t="s">
        <v>1020</v>
      </c>
      <c r="D24" s="257" t="s">
        <v>1014</v>
      </c>
      <c r="E24" s="258">
        <v>1</v>
      </c>
      <c r="F24" s="259"/>
      <c r="G24" s="260">
        <f>ROUND(E24*F24,2)</f>
        <v>0</v>
      </c>
      <c r="H24" s="259"/>
      <c r="I24" s="260">
        <f>ROUND(E24*H24,2)</f>
        <v>0</v>
      </c>
      <c r="J24" s="259"/>
      <c r="K24" s="260">
        <f>ROUND(E24*J24,2)</f>
        <v>0</v>
      </c>
      <c r="L24" s="260">
        <v>21</v>
      </c>
      <c r="M24" s="260">
        <f>G24*(1+L24/100)</f>
        <v>0</v>
      </c>
      <c r="N24" s="258">
        <v>0</v>
      </c>
      <c r="O24" s="258">
        <f>ROUND(E24*N24,2)</f>
        <v>0</v>
      </c>
      <c r="P24" s="258">
        <v>0</v>
      </c>
      <c r="Q24" s="258">
        <f>ROUND(E24*P24,2)</f>
        <v>0</v>
      </c>
      <c r="R24" s="260"/>
      <c r="S24" s="260" t="s">
        <v>485</v>
      </c>
      <c r="T24" s="261" t="s">
        <v>186</v>
      </c>
      <c r="U24" s="222">
        <v>0</v>
      </c>
      <c r="V24" s="222">
        <f>ROUND(E24*U24,2)</f>
        <v>0</v>
      </c>
      <c r="W24" s="222"/>
      <c r="X24" s="222" t="s">
        <v>223</v>
      </c>
      <c r="Y24" s="222" t="s">
        <v>188</v>
      </c>
      <c r="Z24" s="212"/>
      <c r="AA24" s="212"/>
      <c r="AB24" s="212"/>
      <c r="AC24" s="212"/>
      <c r="AD24" s="212"/>
      <c r="AE24" s="212"/>
      <c r="AF24" s="212"/>
      <c r="AG24" s="212" t="s">
        <v>224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5">
      <c r="A25" s="255">
        <v>15</v>
      </c>
      <c r="B25" s="256" t="s">
        <v>1021</v>
      </c>
      <c r="C25" s="265" t="s">
        <v>1022</v>
      </c>
      <c r="D25" s="257" t="s">
        <v>1014</v>
      </c>
      <c r="E25" s="258">
        <v>2</v>
      </c>
      <c r="F25" s="259"/>
      <c r="G25" s="260">
        <f>ROUND(E25*F25,2)</f>
        <v>0</v>
      </c>
      <c r="H25" s="259"/>
      <c r="I25" s="260">
        <f>ROUND(E25*H25,2)</f>
        <v>0</v>
      </c>
      <c r="J25" s="259"/>
      <c r="K25" s="260">
        <f>ROUND(E25*J25,2)</f>
        <v>0</v>
      </c>
      <c r="L25" s="260">
        <v>21</v>
      </c>
      <c r="M25" s="260">
        <f>G25*(1+L25/100)</f>
        <v>0</v>
      </c>
      <c r="N25" s="258">
        <v>0</v>
      </c>
      <c r="O25" s="258">
        <f>ROUND(E25*N25,2)</f>
        <v>0</v>
      </c>
      <c r="P25" s="258">
        <v>0</v>
      </c>
      <c r="Q25" s="258">
        <f>ROUND(E25*P25,2)</f>
        <v>0</v>
      </c>
      <c r="R25" s="260"/>
      <c r="S25" s="260" t="s">
        <v>485</v>
      </c>
      <c r="T25" s="261" t="s">
        <v>186</v>
      </c>
      <c r="U25" s="222">
        <v>0</v>
      </c>
      <c r="V25" s="222">
        <f>ROUND(E25*U25,2)</f>
        <v>0</v>
      </c>
      <c r="W25" s="222"/>
      <c r="X25" s="222" t="s">
        <v>223</v>
      </c>
      <c r="Y25" s="222" t="s">
        <v>188</v>
      </c>
      <c r="Z25" s="212"/>
      <c r="AA25" s="212"/>
      <c r="AB25" s="212"/>
      <c r="AC25" s="212"/>
      <c r="AD25" s="212"/>
      <c r="AE25" s="212"/>
      <c r="AF25" s="212"/>
      <c r="AG25" s="212" t="s">
        <v>224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55">
        <v>16</v>
      </c>
      <c r="B26" s="256" t="s">
        <v>1023</v>
      </c>
      <c r="C26" s="265" t="s">
        <v>1024</v>
      </c>
      <c r="D26" s="257" t="s">
        <v>1014</v>
      </c>
      <c r="E26" s="258">
        <v>42</v>
      </c>
      <c r="F26" s="259"/>
      <c r="G26" s="260">
        <f>ROUND(E26*F26,2)</f>
        <v>0</v>
      </c>
      <c r="H26" s="259"/>
      <c r="I26" s="260">
        <f>ROUND(E26*H26,2)</f>
        <v>0</v>
      </c>
      <c r="J26" s="259"/>
      <c r="K26" s="260">
        <f>ROUND(E26*J26,2)</f>
        <v>0</v>
      </c>
      <c r="L26" s="260">
        <v>21</v>
      </c>
      <c r="M26" s="260">
        <f>G26*(1+L26/100)</f>
        <v>0</v>
      </c>
      <c r="N26" s="258">
        <v>0</v>
      </c>
      <c r="O26" s="258">
        <f>ROUND(E26*N26,2)</f>
        <v>0</v>
      </c>
      <c r="P26" s="258">
        <v>0</v>
      </c>
      <c r="Q26" s="258">
        <f>ROUND(E26*P26,2)</f>
        <v>0</v>
      </c>
      <c r="R26" s="260"/>
      <c r="S26" s="260" t="s">
        <v>485</v>
      </c>
      <c r="T26" s="261" t="s">
        <v>186</v>
      </c>
      <c r="U26" s="222">
        <v>0</v>
      </c>
      <c r="V26" s="222">
        <f>ROUND(E26*U26,2)</f>
        <v>0</v>
      </c>
      <c r="W26" s="222"/>
      <c r="X26" s="222" t="s">
        <v>223</v>
      </c>
      <c r="Y26" s="222" t="s">
        <v>188</v>
      </c>
      <c r="Z26" s="212"/>
      <c r="AA26" s="212"/>
      <c r="AB26" s="212"/>
      <c r="AC26" s="212"/>
      <c r="AD26" s="212"/>
      <c r="AE26" s="212"/>
      <c r="AF26" s="212"/>
      <c r="AG26" s="212" t="s">
        <v>224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5">
      <c r="A27" s="255">
        <v>17</v>
      </c>
      <c r="B27" s="256" t="s">
        <v>1025</v>
      </c>
      <c r="C27" s="265" t="s">
        <v>1026</v>
      </c>
      <c r="D27" s="257" t="s">
        <v>1014</v>
      </c>
      <c r="E27" s="258">
        <v>56</v>
      </c>
      <c r="F27" s="259"/>
      <c r="G27" s="260">
        <f>ROUND(E27*F27,2)</f>
        <v>0</v>
      </c>
      <c r="H27" s="259"/>
      <c r="I27" s="260">
        <f>ROUND(E27*H27,2)</f>
        <v>0</v>
      </c>
      <c r="J27" s="259"/>
      <c r="K27" s="260">
        <f>ROUND(E27*J27,2)</f>
        <v>0</v>
      </c>
      <c r="L27" s="260">
        <v>21</v>
      </c>
      <c r="M27" s="260">
        <f>G27*(1+L27/100)</f>
        <v>0</v>
      </c>
      <c r="N27" s="258">
        <v>0</v>
      </c>
      <c r="O27" s="258">
        <f>ROUND(E27*N27,2)</f>
        <v>0</v>
      </c>
      <c r="P27" s="258">
        <v>0</v>
      </c>
      <c r="Q27" s="258">
        <f>ROUND(E27*P27,2)</f>
        <v>0</v>
      </c>
      <c r="R27" s="260"/>
      <c r="S27" s="260" t="s">
        <v>485</v>
      </c>
      <c r="T27" s="261" t="s">
        <v>186</v>
      </c>
      <c r="U27" s="222">
        <v>0</v>
      </c>
      <c r="V27" s="222">
        <f>ROUND(E27*U27,2)</f>
        <v>0</v>
      </c>
      <c r="W27" s="222"/>
      <c r="X27" s="222" t="s">
        <v>223</v>
      </c>
      <c r="Y27" s="222" t="s">
        <v>188</v>
      </c>
      <c r="Z27" s="212"/>
      <c r="AA27" s="212"/>
      <c r="AB27" s="212"/>
      <c r="AC27" s="212"/>
      <c r="AD27" s="212"/>
      <c r="AE27" s="212"/>
      <c r="AF27" s="212"/>
      <c r="AG27" s="212" t="s">
        <v>224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5">
      <c r="A28" s="255">
        <v>18</v>
      </c>
      <c r="B28" s="256" t="s">
        <v>1027</v>
      </c>
      <c r="C28" s="265" t="s">
        <v>1028</v>
      </c>
      <c r="D28" s="257" t="s">
        <v>1014</v>
      </c>
      <c r="E28" s="258">
        <v>4</v>
      </c>
      <c r="F28" s="259"/>
      <c r="G28" s="260">
        <f>ROUND(E28*F28,2)</f>
        <v>0</v>
      </c>
      <c r="H28" s="259"/>
      <c r="I28" s="260">
        <f>ROUND(E28*H28,2)</f>
        <v>0</v>
      </c>
      <c r="J28" s="259"/>
      <c r="K28" s="260">
        <f>ROUND(E28*J28,2)</f>
        <v>0</v>
      </c>
      <c r="L28" s="260">
        <v>21</v>
      </c>
      <c r="M28" s="260">
        <f>G28*(1+L28/100)</f>
        <v>0</v>
      </c>
      <c r="N28" s="258">
        <v>0</v>
      </c>
      <c r="O28" s="258">
        <f>ROUND(E28*N28,2)</f>
        <v>0</v>
      </c>
      <c r="P28" s="258">
        <v>0</v>
      </c>
      <c r="Q28" s="258">
        <f>ROUND(E28*P28,2)</f>
        <v>0</v>
      </c>
      <c r="R28" s="260"/>
      <c r="S28" s="260" t="s">
        <v>485</v>
      </c>
      <c r="T28" s="261" t="s">
        <v>186</v>
      </c>
      <c r="U28" s="222">
        <v>0</v>
      </c>
      <c r="V28" s="222">
        <f>ROUND(E28*U28,2)</f>
        <v>0</v>
      </c>
      <c r="W28" s="222"/>
      <c r="X28" s="222" t="s">
        <v>223</v>
      </c>
      <c r="Y28" s="222" t="s">
        <v>188</v>
      </c>
      <c r="Z28" s="212"/>
      <c r="AA28" s="212"/>
      <c r="AB28" s="212"/>
      <c r="AC28" s="212"/>
      <c r="AD28" s="212"/>
      <c r="AE28" s="212"/>
      <c r="AF28" s="212"/>
      <c r="AG28" s="212" t="s">
        <v>224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ht="20.399999999999999" outlineLevel="1" x14ac:dyDescent="0.25">
      <c r="A29" s="255">
        <v>19</v>
      </c>
      <c r="B29" s="256" t="s">
        <v>1029</v>
      </c>
      <c r="C29" s="265" t="s">
        <v>1030</v>
      </c>
      <c r="D29" s="257" t="s">
        <v>1014</v>
      </c>
      <c r="E29" s="258">
        <v>1</v>
      </c>
      <c r="F29" s="259"/>
      <c r="G29" s="260">
        <f>ROUND(E29*F29,2)</f>
        <v>0</v>
      </c>
      <c r="H29" s="259"/>
      <c r="I29" s="260">
        <f>ROUND(E29*H29,2)</f>
        <v>0</v>
      </c>
      <c r="J29" s="259"/>
      <c r="K29" s="260">
        <f>ROUND(E29*J29,2)</f>
        <v>0</v>
      </c>
      <c r="L29" s="260">
        <v>21</v>
      </c>
      <c r="M29" s="260">
        <f>G29*(1+L29/100)</f>
        <v>0</v>
      </c>
      <c r="N29" s="258">
        <v>0</v>
      </c>
      <c r="O29" s="258">
        <f>ROUND(E29*N29,2)</f>
        <v>0</v>
      </c>
      <c r="P29" s="258">
        <v>0</v>
      </c>
      <c r="Q29" s="258">
        <f>ROUND(E29*P29,2)</f>
        <v>0</v>
      </c>
      <c r="R29" s="260"/>
      <c r="S29" s="260" t="s">
        <v>485</v>
      </c>
      <c r="T29" s="261" t="s">
        <v>186</v>
      </c>
      <c r="U29" s="222">
        <v>0</v>
      </c>
      <c r="V29" s="222">
        <f>ROUND(E29*U29,2)</f>
        <v>0</v>
      </c>
      <c r="W29" s="222"/>
      <c r="X29" s="222" t="s">
        <v>223</v>
      </c>
      <c r="Y29" s="222" t="s">
        <v>188</v>
      </c>
      <c r="Z29" s="212"/>
      <c r="AA29" s="212"/>
      <c r="AB29" s="212"/>
      <c r="AC29" s="212"/>
      <c r="AD29" s="212"/>
      <c r="AE29" s="212"/>
      <c r="AF29" s="212"/>
      <c r="AG29" s="212" t="s">
        <v>224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5">
      <c r="A30" s="255">
        <v>20</v>
      </c>
      <c r="B30" s="256" t="s">
        <v>1031</v>
      </c>
      <c r="C30" s="265" t="s">
        <v>1032</v>
      </c>
      <c r="D30" s="257" t="s">
        <v>1014</v>
      </c>
      <c r="E30" s="258">
        <v>1</v>
      </c>
      <c r="F30" s="259"/>
      <c r="G30" s="260">
        <f>ROUND(E30*F30,2)</f>
        <v>0</v>
      </c>
      <c r="H30" s="259"/>
      <c r="I30" s="260">
        <f>ROUND(E30*H30,2)</f>
        <v>0</v>
      </c>
      <c r="J30" s="259"/>
      <c r="K30" s="260">
        <f>ROUND(E30*J30,2)</f>
        <v>0</v>
      </c>
      <c r="L30" s="260">
        <v>21</v>
      </c>
      <c r="M30" s="260">
        <f>G30*(1+L30/100)</f>
        <v>0</v>
      </c>
      <c r="N30" s="258">
        <v>0</v>
      </c>
      <c r="O30" s="258">
        <f>ROUND(E30*N30,2)</f>
        <v>0</v>
      </c>
      <c r="P30" s="258">
        <v>0</v>
      </c>
      <c r="Q30" s="258">
        <f>ROUND(E30*P30,2)</f>
        <v>0</v>
      </c>
      <c r="R30" s="260"/>
      <c r="S30" s="260" t="s">
        <v>485</v>
      </c>
      <c r="T30" s="261" t="s">
        <v>186</v>
      </c>
      <c r="U30" s="222">
        <v>0</v>
      </c>
      <c r="V30" s="222">
        <f>ROUND(E30*U30,2)</f>
        <v>0</v>
      </c>
      <c r="W30" s="222"/>
      <c r="X30" s="222" t="s">
        <v>223</v>
      </c>
      <c r="Y30" s="222" t="s">
        <v>188</v>
      </c>
      <c r="Z30" s="212"/>
      <c r="AA30" s="212"/>
      <c r="AB30" s="212"/>
      <c r="AC30" s="212"/>
      <c r="AD30" s="212"/>
      <c r="AE30" s="212"/>
      <c r="AF30" s="212"/>
      <c r="AG30" s="212" t="s">
        <v>224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5">
      <c r="A31" s="255">
        <v>21</v>
      </c>
      <c r="B31" s="256" t="s">
        <v>1033</v>
      </c>
      <c r="C31" s="265" t="s">
        <v>1034</v>
      </c>
      <c r="D31" s="257" t="s">
        <v>1014</v>
      </c>
      <c r="E31" s="258">
        <v>1</v>
      </c>
      <c r="F31" s="259"/>
      <c r="G31" s="260">
        <f>ROUND(E31*F31,2)</f>
        <v>0</v>
      </c>
      <c r="H31" s="259"/>
      <c r="I31" s="260">
        <f>ROUND(E31*H31,2)</f>
        <v>0</v>
      </c>
      <c r="J31" s="259"/>
      <c r="K31" s="260">
        <f>ROUND(E31*J31,2)</f>
        <v>0</v>
      </c>
      <c r="L31" s="260">
        <v>21</v>
      </c>
      <c r="M31" s="260">
        <f>G31*(1+L31/100)</f>
        <v>0</v>
      </c>
      <c r="N31" s="258">
        <v>0</v>
      </c>
      <c r="O31" s="258">
        <f>ROUND(E31*N31,2)</f>
        <v>0</v>
      </c>
      <c r="P31" s="258">
        <v>0</v>
      </c>
      <c r="Q31" s="258">
        <f>ROUND(E31*P31,2)</f>
        <v>0</v>
      </c>
      <c r="R31" s="260"/>
      <c r="S31" s="260" t="s">
        <v>485</v>
      </c>
      <c r="T31" s="261" t="s">
        <v>186</v>
      </c>
      <c r="U31" s="222">
        <v>0</v>
      </c>
      <c r="V31" s="222">
        <f>ROUND(E31*U31,2)</f>
        <v>0</v>
      </c>
      <c r="W31" s="222"/>
      <c r="X31" s="222" t="s">
        <v>223</v>
      </c>
      <c r="Y31" s="222" t="s">
        <v>188</v>
      </c>
      <c r="Z31" s="212"/>
      <c r="AA31" s="212"/>
      <c r="AB31" s="212"/>
      <c r="AC31" s="212"/>
      <c r="AD31" s="212"/>
      <c r="AE31" s="212"/>
      <c r="AF31" s="212"/>
      <c r="AG31" s="212" t="s">
        <v>224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5">
      <c r="A32" s="255">
        <v>22</v>
      </c>
      <c r="B32" s="256" t="s">
        <v>1035</v>
      </c>
      <c r="C32" s="265" t="s">
        <v>1036</v>
      </c>
      <c r="D32" s="257" t="s">
        <v>1014</v>
      </c>
      <c r="E32" s="258">
        <v>1</v>
      </c>
      <c r="F32" s="259"/>
      <c r="G32" s="260">
        <f>ROUND(E32*F32,2)</f>
        <v>0</v>
      </c>
      <c r="H32" s="259"/>
      <c r="I32" s="260">
        <f>ROUND(E32*H32,2)</f>
        <v>0</v>
      </c>
      <c r="J32" s="259"/>
      <c r="K32" s="260">
        <f>ROUND(E32*J32,2)</f>
        <v>0</v>
      </c>
      <c r="L32" s="260">
        <v>21</v>
      </c>
      <c r="M32" s="260">
        <f>G32*(1+L32/100)</f>
        <v>0</v>
      </c>
      <c r="N32" s="258">
        <v>0</v>
      </c>
      <c r="O32" s="258">
        <f>ROUND(E32*N32,2)</f>
        <v>0</v>
      </c>
      <c r="P32" s="258">
        <v>0</v>
      </c>
      <c r="Q32" s="258">
        <f>ROUND(E32*P32,2)</f>
        <v>0</v>
      </c>
      <c r="R32" s="260"/>
      <c r="S32" s="260" t="s">
        <v>485</v>
      </c>
      <c r="T32" s="261" t="s">
        <v>186</v>
      </c>
      <c r="U32" s="222">
        <v>0</v>
      </c>
      <c r="V32" s="222">
        <f>ROUND(E32*U32,2)</f>
        <v>0</v>
      </c>
      <c r="W32" s="222"/>
      <c r="X32" s="222" t="s">
        <v>223</v>
      </c>
      <c r="Y32" s="222" t="s">
        <v>188</v>
      </c>
      <c r="Z32" s="212"/>
      <c r="AA32" s="212"/>
      <c r="AB32" s="212"/>
      <c r="AC32" s="212"/>
      <c r="AD32" s="212"/>
      <c r="AE32" s="212"/>
      <c r="AF32" s="212"/>
      <c r="AG32" s="212" t="s">
        <v>224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5">
      <c r="A33" s="255">
        <v>23</v>
      </c>
      <c r="B33" s="256" t="s">
        <v>1037</v>
      </c>
      <c r="C33" s="265" t="s">
        <v>1038</v>
      </c>
      <c r="D33" s="257" t="s">
        <v>1014</v>
      </c>
      <c r="E33" s="258">
        <v>1</v>
      </c>
      <c r="F33" s="259"/>
      <c r="G33" s="260">
        <f>ROUND(E33*F33,2)</f>
        <v>0</v>
      </c>
      <c r="H33" s="259"/>
      <c r="I33" s="260">
        <f>ROUND(E33*H33,2)</f>
        <v>0</v>
      </c>
      <c r="J33" s="259"/>
      <c r="K33" s="260">
        <f>ROUND(E33*J33,2)</f>
        <v>0</v>
      </c>
      <c r="L33" s="260">
        <v>21</v>
      </c>
      <c r="M33" s="260">
        <f>G33*(1+L33/100)</f>
        <v>0</v>
      </c>
      <c r="N33" s="258">
        <v>0</v>
      </c>
      <c r="O33" s="258">
        <f>ROUND(E33*N33,2)</f>
        <v>0</v>
      </c>
      <c r="P33" s="258">
        <v>0</v>
      </c>
      <c r="Q33" s="258">
        <f>ROUND(E33*P33,2)</f>
        <v>0</v>
      </c>
      <c r="R33" s="260"/>
      <c r="S33" s="260" t="s">
        <v>485</v>
      </c>
      <c r="T33" s="261" t="s">
        <v>186</v>
      </c>
      <c r="U33" s="222">
        <v>0</v>
      </c>
      <c r="V33" s="222">
        <f>ROUND(E33*U33,2)</f>
        <v>0</v>
      </c>
      <c r="W33" s="222"/>
      <c r="X33" s="222" t="s">
        <v>223</v>
      </c>
      <c r="Y33" s="222" t="s">
        <v>188</v>
      </c>
      <c r="Z33" s="212"/>
      <c r="AA33" s="212"/>
      <c r="AB33" s="212"/>
      <c r="AC33" s="212"/>
      <c r="AD33" s="212"/>
      <c r="AE33" s="212"/>
      <c r="AF33" s="212"/>
      <c r="AG33" s="212" t="s">
        <v>224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5">
      <c r="A34" s="255">
        <v>24</v>
      </c>
      <c r="B34" s="256" t="s">
        <v>1039</v>
      </c>
      <c r="C34" s="265" t="s">
        <v>1040</v>
      </c>
      <c r="D34" s="257" t="s">
        <v>1014</v>
      </c>
      <c r="E34" s="258">
        <v>1</v>
      </c>
      <c r="F34" s="259"/>
      <c r="G34" s="260">
        <f>ROUND(E34*F34,2)</f>
        <v>0</v>
      </c>
      <c r="H34" s="259"/>
      <c r="I34" s="260">
        <f>ROUND(E34*H34,2)</f>
        <v>0</v>
      </c>
      <c r="J34" s="259"/>
      <c r="K34" s="260">
        <f>ROUND(E34*J34,2)</f>
        <v>0</v>
      </c>
      <c r="L34" s="260">
        <v>21</v>
      </c>
      <c r="M34" s="260">
        <f>G34*(1+L34/100)</f>
        <v>0</v>
      </c>
      <c r="N34" s="258">
        <v>0</v>
      </c>
      <c r="O34" s="258">
        <f>ROUND(E34*N34,2)</f>
        <v>0</v>
      </c>
      <c r="P34" s="258">
        <v>0</v>
      </c>
      <c r="Q34" s="258">
        <f>ROUND(E34*P34,2)</f>
        <v>0</v>
      </c>
      <c r="R34" s="260"/>
      <c r="S34" s="260" t="s">
        <v>485</v>
      </c>
      <c r="T34" s="261" t="s">
        <v>186</v>
      </c>
      <c r="U34" s="222">
        <v>0</v>
      </c>
      <c r="V34" s="222">
        <f>ROUND(E34*U34,2)</f>
        <v>0</v>
      </c>
      <c r="W34" s="222"/>
      <c r="X34" s="222" t="s">
        <v>223</v>
      </c>
      <c r="Y34" s="222" t="s">
        <v>188</v>
      </c>
      <c r="Z34" s="212"/>
      <c r="AA34" s="212"/>
      <c r="AB34" s="212"/>
      <c r="AC34" s="212"/>
      <c r="AD34" s="212"/>
      <c r="AE34" s="212"/>
      <c r="AF34" s="212"/>
      <c r="AG34" s="212" t="s">
        <v>224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0.399999999999999" outlineLevel="1" x14ac:dyDescent="0.25">
      <c r="A35" s="255">
        <v>25</v>
      </c>
      <c r="B35" s="256" t="s">
        <v>1041</v>
      </c>
      <c r="C35" s="265" t="s">
        <v>1042</v>
      </c>
      <c r="D35" s="257" t="s">
        <v>1014</v>
      </c>
      <c r="E35" s="258">
        <v>7</v>
      </c>
      <c r="F35" s="259"/>
      <c r="G35" s="260">
        <f>ROUND(E35*F35,2)</f>
        <v>0</v>
      </c>
      <c r="H35" s="259"/>
      <c r="I35" s="260">
        <f>ROUND(E35*H35,2)</f>
        <v>0</v>
      </c>
      <c r="J35" s="259"/>
      <c r="K35" s="260">
        <f>ROUND(E35*J35,2)</f>
        <v>0</v>
      </c>
      <c r="L35" s="260">
        <v>21</v>
      </c>
      <c r="M35" s="260">
        <f>G35*(1+L35/100)</f>
        <v>0</v>
      </c>
      <c r="N35" s="258">
        <v>0</v>
      </c>
      <c r="O35" s="258">
        <f>ROUND(E35*N35,2)</f>
        <v>0</v>
      </c>
      <c r="P35" s="258">
        <v>0</v>
      </c>
      <c r="Q35" s="258">
        <f>ROUND(E35*P35,2)</f>
        <v>0</v>
      </c>
      <c r="R35" s="260"/>
      <c r="S35" s="260" t="s">
        <v>485</v>
      </c>
      <c r="T35" s="261" t="s">
        <v>186</v>
      </c>
      <c r="U35" s="222">
        <v>0</v>
      </c>
      <c r="V35" s="222">
        <f>ROUND(E35*U35,2)</f>
        <v>0</v>
      </c>
      <c r="W35" s="222"/>
      <c r="X35" s="222" t="s">
        <v>223</v>
      </c>
      <c r="Y35" s="222" t="s">
        <v>188</v>
      </c>
      <c r="Z35" s="212"/>
      <c r="AA35" s="212"/>
      <c r="AB35" s="212"/>
      <c r="AC35" s="212"/>
      <c r="AD35" s="212"/>
      <c r="AE35" s="212"/>
      <c r="AF35" s="212"/>
      <c r="AG35" s="212" t="s">
        <v>224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ht="20.399999999999999" outlineLevel="1" x14ac:dyDescent="0.25">
      <c r="A36" s="255">
        <v>26</v>
      </c>
      <c r="B36" s="256" t="s">
        <v>1043</v>
      </c>
      <c r="C36" s="265" t="s">
        <v>1044</v>
      </c>
      <c r="D36" s="257" t="s">
        <v>1014</v>
      </c>
      <c r="E36" s="258">
        <v>7</v>
      </c>
      <c r="F36" s="259"/>
      <c r="G36" s="260">
        <f>ROUND(E36*F36,2)</f>
        <v>0</v>
      </c>
      <c r="H36" s="259"/>
      <c r="I36" s="260">
        <f>ROUND(E36*H36,2)</f>
        <v>0</v>
      </c>
      <c r="J36" s="259"/>
      <c r="K36" s="260">
        <f>ROUND(E36*J36,2)</f>
        <v>0</v>
      </c>
      <c r="L36" s="260">
        <v>21</v>
      </c>
      <c r="M36" s="260">
        <f>G36*(1+L36/100)</f>
        <v>0</v>
      </c>
      <c r="N36" s="258">
        <v>0</v>
      </c>
      <c r="O36" s="258">
        <f>ROUND(E36*N36,2)</f>
        <v>0</v>
      </c>
      <c r="P36" s="258">
        <v>0</v>
      </c>
      <c r="Q36" s="258">
        <f>ROUND(E36*P36,2)</f>
        <v>0</v>
      </c>
      <c r="R36" s="260"/>
      <c r="S36" s="260" t="s">
        <v>485</v>
      </c>
      <c r="T36" s="261" t="s">
        <v>186</v>
      </c>
      <c r="U36" s="222">
        <v>0</v>
      </c>
      <c r="V36" s="222">
        <f>ROUND(E36*U36,2)</f>
        <v>0</v>
      </c>
      <c r="W36" s="222"/>
      <c r="X36" s="222" t="s">
        <v>223</v>
      </c>
      <c r="Y36" s="222" t="s">
        <v>188</v>
      </c>
      <c r="Z36" s="212"/>
      <c r="AA36" s="212"/>
      <c r="AB36" s="212"/>
      <c r="AC36" s="212"/>
      <c r="AD36" s="212"/>
      <c r="AE36" s="212"/>
      <c r="AF36" s="212"/>
      <c r="AG36" s="212" t="s">
        <v>224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0.399999999999999" outlineLevel="1" x14ac:dyDescent="0.25">
      <c r="A37" s="255">
        <v>27</v>
      </c>
      <c r="B37" s="256" t="s">
        <v>1045</v>
      </c>
      <c r="C37" s="265" t="s">
        <v>1046</v>
      </c>
      <c r="D37" s="257" t="s">
        <v>1014</v>
      </c>
      <c r="E37" s="258">
        <v>7</v>
      </c>
      <c r="F37" s="259"/>
      <c r="G37" s="260">
        <f>ROUND(E37*F37,2)</f>
        <v>0</v>
      </c>
      <c r="H37" s="259"/>
      <c r="I37" s="260">
        <f>ROUND(E37*H37,2)</f>
        <v>0</v>
      </c>
      <c r="J37" s="259"/>
      <c r="K37" s="260">
        <f>ROUND(E37*J37,2)</f>
        <v>0</v>
      </c>
      <c r="L37" s="260">
        <v>21</v>
      </c>
      <c r="M37" s="260">
        <f>G37*(1+L37/100)</f>
        <v>0</v>
      </c>
      <c r="N37" s="258">
        <v>0</v>
      </c>
      <c r="O37" s="258">
        <f>ROUND(E37*N37,2)</f>
        <v>0</v>
      </c>
      <c r="P37" s="258">
        <v>0</v>
      </c>
      <c r="Q37" s="258">
        <f>ROUND(E37*P37,2)</f>
        <v>0</v>
      </c>
      <c r="R37" s="260"/>
      <c r="S37" s="260" t="s">
        <v>485</v>
      </c>
      <c r="T37" s="261" t="s">
        <v>186</v>
      </c>
      <c r="U37" s="222">
        <v>0</v>
      </c>
      <c r="V37" s="222">
        <f>ROUND(E37*U37,2)</f>
        <v>0</v>
      </c>
      <c r="W37" s="222"/>
      <c r="X37" s="222" t="s">
        <v>223</v>
      </c>
      <c r="Y37" s="222" t="s">
        <v>188</v>
      </c>
      <c r="Z37" s="212"/>
      <c r="AA37" s="212"/>
      <c r="AB37" s="212"/>
      <c r="AC37" s="212"/>
      <c r="AD37" s="212"/>
      <c r="AE37" s="212"/>
      <c r="AF37" s="212"/>
      <c r="AG37" s="212" t="s">
        <v>224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1" x14ac:dyDescent="0.25">
      <c r="A38" s="255">
        <v>28</v>
      </c>
      <c r="B38" s="256" t="s">
        <v>1047</v>
      </c>
      <c r="C38" s="265" t="s">
        <v>1048</v>
      </c>
      <c r="D38" s="257" t="s">
        <v>1014</v>
      </c>
      <c r="E38" s="258">
        <v>16</v>
      </c>
      <c r="F38" s="259"/>
      <c r="G38" s="260">
        <f>ROUND(E38*F38,2)</f>
        <v>0</v>
      </c>
      <c r="H38" s="259"/>
      <c r="I38" s="260">
        <f>ROUND(E38*H38,2)</f>
        <v>0</v>
      </c>
      <c r="J38" s="259"/>
      <c r="K38" s="260">
        <f>ROUND(E38*J38,2)</f>
        <v>0</v>
      </c>
      <c r="L38" s="260">
        <v>21</v>
      </c>
      <c r="M38" s="260">
        <f>G38*(1+L38/100)</f>
        <v>0</v>
      </c>
      <c r="N38" s="258">
        <v>0</v>
      </c>
      <c r="O38" s="258">
        <f>ROUND(E38*N38,2)</f>
        <v>0</v>
      </c>
      <c r="P38" s="258">
        <v>0</v>
      </c>
      <c r="Q38" s="258">
        <f>ROUND(E38*P38,2)</f>
        <v>0</v>
      </c>
      <c r="R38" s="260"/>
      <c r="S38" s="260" t="s">
        <v>485</v>
      </c>
      <c r="T38" s="261" t="s">
        <v>186</v>
      </c>
      <c r="U38" s="222">
        <v>0</v>
      </c>
      <c r="V38" s="222">
        <f>ROUND(E38*U38,2)</f>
        <v>0</v>
      </c>
      <c r="W38" s="222"/>
      <c r="X38" s="222" t="s">
        <v>223</v>
      </c>
      <c r="Y38" s="222" t="s">
        <v>188</v>
      </c>
      <c r="Z38" s="212"/>
      <c r="AA38" s="212"/>
      <c r="AB38" s="212"/>
      <c r="AC38" s="212"/>
      <c r="AD38" s="212"/>
      <c r="AE38" s="212"/>
      <c r="AF38" s="212"/>
      <c r="AG38" s="212" t="s">
        <v>224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5">
      <c r="A39" s="255">
        <v>29</v>
      </c>
      <c r="B39" s="256" t="s">
        <v>1049</v>
      </c>
      <c r="C39" s="265" t="s">
        <v>1050</v>
      </c>
      <c r="D39" s="257" t="s">
        <v>1051</v>
      </c>
      <c r="E39" s="258">
        <v>2</v>
      </c>
      <c r="F39" s="259"/>
      <c r="G39" s="260">
        <f>ROUND(E39*F39,2)</f>
        <v>0</v>
      </c>
      <c r="H39" s="259"/>
      <c r="I39" s="260">
        <f>ROUND(E39*H39,2)</f>
        <v>0</v>
      </c>
      <c r="J39" s="259"/>
      <c r="K39" s="260">
        <f>ROUND(E39*J39,2)</f>
        <v>0</v>
      </c>
      <c r="L39" s="260">
        <v>21</v>
      </c>
      <c r="M39" s="260">
        <f>G39*(1+L39/100)</f>
        <v>0</v>
      </c>
      <c r="N39" s="258">
        <v>0</v>
      </c>
      <c r="O39" s="258">
        <f>ROUND(E39*N39,2)</f>
        <v>0</v>
      </c>
      <c r="P39" s="258">
        <v>0</v>
      </c>
      <c r="Q39" s="258">
        <f>ROUND(E39*P39,2)</f>
        <v>0</v>
      </c>
      <c r="R39" s="260"/>
      <c r="S39" s="260" t="s">
        <v>485</v>
      </c>
      <c r="T39" s="261" t="s">
        <v>186</v>
      </c>
      <c r="U39" s="222">
        <v>0</v>
      </c>
      <c r="V39" s="222">
        <f>ROUND(E39*U39,2)</f>
        <v>0</v>
      </c>
      <c r="W39" s="222"/>
      <c r="X39" s="222" t="s">
        <v>223</v>
      </c>
      <c r="Y39" s="222" t="s">
        <v>188</v>
      </c>
      <c r="Z39" s="212"/>
      <c r="AA39" s="212"/>
      <c r="AB39" s="212"/>
      <c r="AC39" s="212"/>
      <c r="AD39" s="212"/>
      <c r="AE39" s="212"/>
      <c r="AF39" s="212"/>
      <c r="AG39" s="212" t="s">
        <v>224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5">
      <c r="A40" s="255">
        <v>30</v>
      </c>
      <c r="B40" s="256" t="s">
        <v>1052</v>
      </c>
      <c r="C40" s="265" t="s">
        <v>1053</v>
      </c>
      <c r="D40" s="257" t="s">
        <v>1051</v>
      </c>
      <c r="E40" s="258">
        <v>8</v>
      </c>
      <c r="F40" s="259"/>
      <c r="G40" s="260">
        <f>ROUND(E40*F40,2)</f>
        <v>0</v>
      </c>
      <c r="H40" s="259"/>
      <c r="I40" s="260">
        <f>ROUND(E40*H40,2)</f>
        <v>0</v>
      </c>
      <c r="J40" s="259"/>
      <c r="K40" s="260">
        <f>ROUND(E40*J40,2)</f>
        <v>0</v>
      </c>
      <c r="L40" s="260">
        <v>21</v>
      </c>
      <c r="M40" s="260">
        <f>G40*(1+L40/100)</f>
        <v>0</v>
      </c>
      <c r="N40" s="258">
        <v>0</v>
      </c>
      <c r="O40" s="258">
        <f>ROUND(E40*N40,2)</f>
        <v>0</v>
      </c>
      <c r="P40" s="258">
        <v>0</v>
      </c>
      <c r="Q40" s="258">
        <f>ROUND(E40*P40,2)</f>
        <v>0</v>
      </c>
      <c r="R40" s="260"/>
      <c r="S40" s="260" t="s">
        <v>485</v>
      </c>
      <c r="T40" s="261" t="s">
        <v>186</v>
      </c>
      <c r="U40" s="222">
        <v>0</v>
      </c>
      <c r="V40" s="222">
        <f>ROUND(E40*U40,2)</f>
        <v>0</v>
      </c>
      <c r="W40" s="222"/>
      <c r="X40" s="222" t="s">
        <v>223</v>
      </c>
      <c r="Y40" s="222" t="s">
        <v>188</v>
      </c>
      <c r="Z40" s="212"/>
      <c r="AA40" s="212"/>
      <c r="AB40" s="212"/>
      <c r="AC40" s="212"/>
      <c r="AD40" s="212"/>
      <c r="AE40" s="212"/>
      <c r="AF40" s="212"/>
      <c r="AG40" s="212" t="s">
        <v>224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5">
      <c r="A41" s="255">
        <v>31</v>
      </c>
      <c r="B41" s="256" t="s">
        <v>1054</v>
      </c>
      <c r="C41" s="265" t="s">
        <v>1055</v>
      </c>
      <c r="D41" s="257" t="s">
        <v>1051</v>
      </c>
      <c r="E41" s="258">
        <v>10</v>
      </c>
      <c r="F41" s="259"/>
      <c r="G41" s="260">
        <f>ROUND(E41*F41,2)</f>
        <v>0</v>
      </c>
      <c r="H41" s="259"/>
      <c r="I41" s="260">
        <f>ROUND(E41*H41,2)</f>
        <v>0</v>
      </c>
      <c r="J41" s="259"/>
      <c r="K41" s="260">
        <f>ROUND(E41*J41,2)</f>
        <v>0</v>
      </c>
      <c r="L41" s="260">
        <v>21</v>
      </c>
      <c r="M41" s="260">
        <f>G41*(1+L41/100)</f>
        <v>0</v>
      </c>
      <c r="N41" s="258">
        <v>0</v>
      </c>
      <c r="O41" s="258">
        <f>ROUND(E41*N41,2)</f>
        <v>0</v>
      </c>
      <c r="P41" s="258">
        <v>0</v>
      </c>
      <c r="Q41" s="258">
        <f>ROUND(E41*P41,2)</f>
        <v>0</v>
      </c>
      <c r="R41" s="260"/>
      <c r="S41" s="260" t="s">
        <v>485</v>
      </c>
      <c r="T41" s="261" t="s">
        <v>186</v>
      </c>
      <c r="U41" s="222">
        <v>0</v>
      </c>
      <c r="V41" s="222">
        <f>ROUND(E41*U41,2)</f>
        <v>0</v>
      </c>
      <c r="W41" s="222"/>
      <c r="X41" s="222" t="s">
        <v>223</v>
      </c>
      <c r="Y41" s="222" t="s">
        <v>188</v>
      </c>
      <c r="Z41" s="212"/>
      <c r="AA41" s="212"/>
      <c r="AB41" s="212"/>
      <c r="AC41" s="212"/>
      <c r="AD41" s="212"/>
      <c r="AE41" s="212"/>
      <c r="AF41" s="212"/>
      <c r="AG41" s="212" t="s">
        <v>224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5">
      <c r="A42" s="255">
        <v>32</v>
      </c>
      <c r="B42" s="256" t="s">
        <v>1056</v>
      </c>
      <c r="C42" s="265" t="s">
        <v>1057</v>
      </c>
      <c r="D42" s="257" t="s">
        <v>1051</v>
      </c>
      <c r="E42" s="258">
        <v>20</v>
      </c>
      <c r="F42" s="259"/>
      <c r="G42" s="260">
        <f>ROUND(E42*F42,2)</f>
        <v>0</v>
      </c>
      <c r="H42" s="259"/>
      <c r="I42" s="260">
        <f>ROUND(E42*H42,2)</f>
        <v>0</v>
      </c>
      <c r="J42" s="259"/>
      <c r="K42" s="260">
        <f>ROUND(E42*J42,2)</f>
        <v>0</v>
      </c>
      <c r="L42" s="260">
        <v>21</v>
      </c>
      <c r="M42" s="260">
        <f>G42*(1+L42/100)</f>
        <v>0</v>
      </c>
      <c r="N42" s="258">
        <v>0</v>
      </c>
      <c r="O42" s="258">
        <f>ROUND(E42*N42,2)</f>
        <v>0</v>
      </c>
      <c r="P42" s="258">
        <v>0</v>
      </c>
      <c r="Q42" s="258">
        <f>ROUND(E42*P42,2)</f>
        <v>0</v>
      </c>
      <c r="R42" s="260"/>
      <c r="S42" s="260" t="s">
        <v>485</v>
      </c>
      <c r="T42" s="261" t="s">
        <v>186</v>
      </c>
      <c r="U42" s="222">
        <v>0</v>
      </c>
      <c r="V42" s="222">
        <f>ROUND(E42*U42,2)</f>
        <v>0</v>
      </c>
      <c r="W42" s="222"/>
      <c r="X42" s="222" t="s">
        <v>223</v>
      </c>
      <c r="Y42" s="222" t="s">
        <v>188</v>
      </c>
      <c r="Z42" s="212"/>
      <c r="AA42" s="212"/>
      <c r="AB42" s="212"/>
      <c r="AC42" s="212"/>
      <c r="AD42" s="212"/>
      <c r="AE42" s="212"/>
      <c r="AF42" s="212"/>
      <c r="AG42" s="212" t="s">
        <v>224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5">
      <c r="A43" s="255">
        <v>33</v>
      </c>
      <c r="B43" s="256" t="s">
        <v>1058</v>
      </c>
      <c r="C43" s="265" t="s">
        <v>1059</v>
      </c>
      <c r="D43" s="257" t="s">
        <v>1051</v>
      </c>
      <c r="E43" s="258">
        <v>40</v>
      </c>
      <c r="F43" s="259"/>
      <c r="G43" s="260">
        <f>ROUND(E43*F43,2)</f>
        <v>0</v>
      </c>
      <c r="H43" s="259"/>
      <c r="I43" s="260">
        <f>ROUND(E43*H43,2)</f>
        <v>0</v>
      </c>
      <c r="J43" s="259"/>
      <c r="K43" s="260">
        <f>ROUND(E43*J43,2)</f>
        <v>0</v>
      </c>
      <c r="L43" s="260">
        <v>21</v>
      </c>
      <c r="M43" s="260">
        <f>G43*(1+L43/100)</f>
        <v>0</v>
      </c>
      <c r="N43" s="258">
        <v>0</v>
      </c>
      <c r="O43" s="258">
        <f>ROUND(E43*N43,2)</f>
        <v>0</v>
      </c>
      <c r="P43" s="258">
        <v>0</v>
      </c>
      <c r="Q43" s="258">
        <f>ROUND(E43*P43,2)</f>
        <v>0</v>
      </c>
      <c r="R43" s="260"/>
      <c r="S43" s="260" t="s">
        <v>485</v>
      </c>
      <c r="T43" s="261" t="s">
        <v>186</v>
      </c>
      <c r="U43" s="222">
        <v>0</v>
      </c>
      <c r="V43" s="222">
        <f>ROUND(E43*U43,2)</f>
        <v>0</v>
      </c>
      <c r="W43" s="222"/>
      <c r="X43" s="222" t="s">
        <v>223</v>
      </c>
      <c r="Y43" s="222" t="s">
        <v>188</v>
      </c>
      <c r="Z43" s="212"/>
      <c r="AA43" s="212"/>
      <c r="AB43" s="212"/>
      <c r="AC43" s="212"/>
      <c r="AD43" s="212"/>
      <c r="AE43" s="212"/>
      <c r="AF43" s="212"/>
      <c r="AG43" s="212" t="s">
        <v>224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0.399999999999999" outlineLevel="1" x14ac:dyDescent="0.25">
      <c r="A44" s="255">
        <v>34</v>
      </c>
      <c r="B44" s="256" t="s">
        <v>1060</v>
      </c>
      <c r="C44" s="265" t="s">
        <v>1061</v>
      </c>
      <c r="D44" s="257" t="s">
        <v>1051</v>
      </c>
      <c r="E44" s="258">
        <v>8</v>
      </c>
      <c r="F44" s="259"/>
      <c r="G44" s="260">
        <f>ROUND(E44*F44,2)</f>
        <v>0</v>
      </c>
      <c r="H44" s="259"/>
      <c r="I44" s="260">
        <f>ROUND(E44*H44,2)</f>
        <v>0</v>
      </c>
      <c r="J44" s="259"/>
      <c r="K44" s="260">
        <f>ROUND(E44*J44,2)</f>
        <v>0</v>
      </c>
      <c r="L44" s="260">
        <v>21</v>
      </c>
      <c r="M44" s="260">
        <f>G44*(1+L44/100)</f>
        <v>0</v>
      </c>
      <c r="N44" s="258">
        <v>0</v>
      </c>
      <c r="O44" s="258">
        <f>ROUND(E44*N44,2)</f>
        <v>0</v>
      </c>
      <c r="P44" s="258">
        <v>0</v>
      </c>
      <c r="Q44" s="258">
        <f>ROUND(E44*P44,2)</f>
        <v>0</v>
      </c>
      <c r="R44" s="260"/>
      <c r="S44" s="260" t="s">
        <v>485</v>
      </c>
      <c r="T44" s="261" t="s">
        <v>186</v>
      </c>
      <c r="U44" s="222">
        <v>0</v>
      </c>
      <c r="V44" s="222">
        <f>ROUND(E44*U44,2)</f>
        <v>0</v>
      </c>
      <c r="W44" s="222"/>
      <c r="X44" s="222" t="s">
        <v>223</v>
      </c>
      <c r="Y44" s="222" t="s">
        <v>188</v>
      </c>
      <c r="Z44" s="212"/>
      <c r="AA44" s="212"/>
      <c r="AB44" s="212"/>
      <c r="AC44" s="212"/>
      <c r="AD44" s="212"/>
      <c r="AE44" s="212"/>
      <c r="AF44" s="212"/>
      <c r="AG44" s="212" t="s">
        <v>224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5">
      <c r="A45" s="255">
        <v>35</v>
      </c>
      <c r="B45" s="256" t="s">
        <v>1062</v>
      </c>
      <c r="C45" s="265" t="s">
        <v>1063</v>
      </c>
      <c r="D45" s="257" t="s">
        <v>995</v>
      </c>
      <c r="E45" s="258">
        <v>1</v>
      </c>
      <c r="F45" s="259"/>
      <c r="G45" s="260">
        <f>ROUND(E45*F45,2)</f>
        <v>0</v>
      </c>
      <c r="H45" s="259"/>
      <c r="I45" s="260">
        <f>ROUND(E45*H45,2)</f>
        <v>0</v>
      </c>
      <c r="J45" s="259"/>
      <c r="K45" s="260">
        <f>ROUND(E45*J45,2)</f>
        <v>0</v>
      </c>
      <c r="L45" s="260">
        <v>21</v>
      </c>
      <c r="M45" s="260">
        <f>G45*(1+L45/100)</f>
        <v>0</v>
      </c>
      <c r="N45" s="258">
        <v>0</v>
      </c>
      <c r="O45" s="258">
        <f>ROUND(E45*N45,2)</f>
        <v>0</v>
      </c>
      <c r="P45" s="258">
        <v>0</v>
      </c>
      <c r="Q45" s="258">
        <f>ROUND(E45*P45,2)</f>
        <v>0</v>
      </c>
      <c r="R45" s="260"/>
      <c r="S45" s="260" t="s">
        <v>485</v>
      </c>
      <c r="T45" s="261" t="s">
        <v>186</v>
      </c>
      <c r="U45" s="222">
        <v>0</v>
      </c>
      <c r="V45" s="222">
        <f>ROUND(E45*U45,2)</f>
        <v>0</v>
      </c>
      <c r="W45" s="222"/>
      <c r="X45" s="222" t="s">
        <v>223</v>
      </c>
      <c r="Y45" s="222" t="s">
        <v>188</v>
      </c>
      <c r="Z45" s="212"/>
      <c r="AA45" s="212"/>
      <c r="AB45" s="212"/>
      <c r="AC45" s="212"/>
      <c r="AD45" s="212"/>
      <c r="AE45" s="212"/>
      <c r="AF45" s="212"/>
      <c r="AG45" s="212" t="s">
        <v>224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x14ac:dyDescent="0.25">
      <c r="A46" s="224" t="s">
        <v>180</v>
      </c>
      <c r="B46" s="225" t="s">
        <v>144</v>
      </c>
      <c r="C46" s="240" t="s">
        <v>145</v>
      </c>
      <c r="D46" s="226"/>
      <c r="E46" s="227"/>
      <c r="F46" s="228"/>
      <c r="G46" s="228">
        <f>SUMIF(AG47:AG69,"&lt;&gt;NOR",G47:G69)</f>
        <v>0</v>
      </c>
      <c r="H46" s="228"/>
      <c r="I46" s="228">
        <f>SUM(I47:I69)</f>
        <v>0</v>
      </c>
      <c r="J46" s="228"/>
      <c r="K46" s="228">
        <f>SUM(K47:K69)</f>
        <v>0</v>
      </c>
      <c r="L46" s="228"/>
      <c r="M46" s="228">
        <f>SUM(M47:M69)</f>
        <v>0</v>
      </c>
      <c r="N46" s="227"/>
      <c r="O46" s="227">
        <f>SUM(O47:O69)</f>
        <v>0</v>
      </c>
      <c r="P46" s="227"/>
      <c r="Q46" s="227">
        <f>SUM(Q47:Q69)</f>
        <v>0</v>
      </c>
      <c r="R46" s="228"/>
      <c r="S46" s="228"/>
      <c r="T46" s="229"/>
      <c r="U46" s="223"/>
      <c r="V46" s="223">
        <f>SUM(V47:V69)</f>
        <v>0</v>
      </c>
      <c r="W46" s="223"/>
      <c r="X46" s="223"/>
      <c r="Y46" s="223"/>
      <c r="AG46" t="s">
        <v>181</v>
      </c>
    </row>
    <row r="47" spans="1:60" outlineLevel="1" x14ac:dyDescent="0.25">
      <c r="A47" s="255">
        <v>36</v>
      </c>
      <c r="B47" s="256" t="s">
        <v>1064</v>
      </c>
      <c r="C47" s="265" t="s">
        <v>1065</v>
      </c>
      <c r="D47" s="257" t="s">
        <v>1066</v>
      </c>
      <c r="E47" s="258">
        <v>0.28999999999999998</v>
      </c>
      <c r="F47" s="259"/>
      <c r="G47" s="260">
        <f>ROUND(E47*F47,2)</f>
        <v>0</v>
      </c>
      <c r="H47" s="259"/>
      <c r="I47" s="260">
        <f>ROUND(E47*H47,2)</f>
        <v>0</v>
      </c>
      <c r="J47" s="259"/>
      <c r="K47" s="260">
        <f>ROUND(E47*J47,2)</f>
        <v>0</v>
      </c>
      <c r="L47" s="260">
        <v>21</v>
      </c>
      <c r="M47" s="260">
        <f>G47*(1+L47/100)</f>
        <v>0</v>
      </c>
      <c r="N47" s="258">
        <v>0</v>
      </c>
      <c r="O47" s="258">
        <f>ROUND(E47*N47,2)</f>
        <v>0</v>
      </c>
      <c r="P47" s="258">
        <v>0</v>
      </c>
      <c r="Q47" s="258">
        <f>ROUND(E47*P47,2)</f>
        <v>0</v>
      </c>
      <c r="R47" s="260"/>
      <c r="S47" s="260" t="s">
        <v>485</v>
      </c>
      <c r="T47" s="261" t="s">
        <v>186</v>
      </c>
      <c r="U47" s="222">
        <v>0</v>
      </c>
      <c r="V47" s="222">
        <f>ROUND(E47*U47,2)</f>
        <v>0</v>
      </c>
      <c r="W47" s="222"/>
      <c r="X47" s="222" t="s">
        <v>223</v>
      </c>
      <c r="Y47" s="222" t="s">
        <v>188</v>
      </c>
      <c r="Z47" s="212"/>
      <c r="AA47" s="212"/>
      <c r="AB47" s="212"/>
      <c r="AC47" s="212"/>
      <c r="AD47" s="212"/>
      <c r="AE47" s="212"/>
      <c r="AF47" s="212"/>
      <c r="AG47" s="212" t="s">
        <v>224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ht="20.399999999999999" outlineLevel="1" x14ac:dyDescent="0.25">
      <c r="A48" s="255">
        <v>37</v>
      </c>
      <c r="B48" s="256" t="s">
        <v>1067</v>
      </c>
      <c r="C48" s="265" t="s">
        <v>1068</v>
      </c>
      <c r="D48" s="257" t="s">
        <v>1014</v>
      </c>
      <c r="E48" s="258">
        <v>7</v>
      </c>
      <c r="F48" s="259"/>
      <c r="G48" s="260">
        <f>ROUND(E48*F48,2)</f>
        <v>0</v>
      </c>
      <c r="H48" s="259"/>
      <c r="I48" s="260">
        <f>ROUND(E48*H48,2)</f>
        <v>0</v>
      </c>
      <c r="J48" s="259"/>
      <c r="K48" s="260">
        <f>ROUND(E48*J48,2)</f>
        <v>0</v>
      </c>
      <c r="L48" s="260">
        <v>21</v>
      </c>
      <c r="M48" s="260">
        <f>G48*(1+L48/100)</f>
        <v>0</v>
      </c>
      <c r="N48" s="258">
        <v>0</v>
      </c>
      <c r="O48" s="258">
        <f>ROUND(E48*N48,2)</f>
        <v>0</v>
      </c>
      <c r="P48" s="258">
        <v>0</v>
      </c>
      <c r="Q48" s="258">
        <f>ROUND(E48*P48,2)</f>
        <v>0</v>
      </c>
      <c r="R48" s="260"/>
      <c r="S48" s="260" t="s">
        <v>485</v>
      </c>
      <c r="T48" s="261" t="s">
        <v>186</v>
      </c>
      <c r="U48" s="222">
        <v>0</v>
      </c>
      <c r="V48" s="222">
        <f>ROUND(E48*U48,2)</f>
        <v>0</v>
      </c>
      <c r="W48" s="222"/>
      <c r="X48" s="222" t="s">
        <v>223</v>
      </c>
      <c r="Y48" s="222" t="s">
        <v>188</v>
      </c>
      <c r="Z48" s="212"/>
      <c r="AA48" s="212"/>
      <c r="AB48" s="212"/>
      <c r="AC48" s="212"/>
      <c r="AD48" s="212"/>
      <c r="AE48" s="212"/>
      <c r="AF48" s="212"/>
      <c r="AG48" s="212" t="s">
        <v>224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5">
      <c r="A49" s="255">
        <v>38</v>
      </c>
      <c r="B49" s="256" t="s">
        <v>1069</v>
      </c>
      <c r="C49" s="265" t="s">
        <v>1070</v>
      </c>
      <c r="D49" s="257" t="s">
        <v>410</v>
      </c>
      <c r="E49" s="258">
        <v>142</v>
      </c>
      <c r="F49" s="259"/>
      <c r="G49" s="260">
        <f>ROUND(E49*F49,2)</f>
        <v>0</v>
      </c>
      <c r="H49" s="259"/>
      <c r="I49" s="260">
        <f>ROUND(E49*H49,2)</f>
        <v>0</v>
      </c>
      <c r="J49" s="259"/>
      <c r="K49" s="260">
        <f>ROUND(E49*J49,2)</f>
        <v>0</v>
      </c>
      <c r="L49" s="260">
        <v>21</v>
      </c>
      <c r="M49" s="260">
        <f>G49*(1+L49/100)</f>
        <v>0</v>
      </c>
      <c r="N49" s="258">
        <v>0</v>
      </c>
      <c r="O49" s="258">
        <f>ROUND(E49*N49,2)</f>
        <v>0</v>
      </c>
      <c r="P49" s="258">
        <v>0</v>
      </c>
      <c r="Q49" s="258">
        <f>ROUND(E49*P49,2)</f>
        <v>0</v>
      </c>
      <c r="R49" s="260"/>
      <c r="S49" s="260" t="s">
        <v>485</v>
      </c>
      <c r="T49" s="261" t="s">
        <v>186</v>
      </c>
      <c r="U49" s="222">
        <v>0</v>
      </c>
      <c r="V49" s="222">
        <f>ROUND(E49*U49,2)</f>
        <v>0</v>
      </c>
      <c r="W49" s="222"/>
      <c r="X49" s="222" t="s">
        <v>223</v>
      </c>
      <c r="Y49" s="222" t="s">
        <v>188</v>
      </c>
      <c r="Z49" s="212"/>
      <c r="AA49" s="212"/>
      <c r="AB49" s="212"/>
      <c r="AC49" s="212"/>
      <c r="AD49" s="212"/>
      <c r="AE49" s="212"/>
      <c r="AF49" s="212"/>
      <c r="AG49" s="212" t="s">
        <v>224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5">
      <c r="A50" s="255">
        <v>39</v>
      </c>
      <c r="B50" s="256" t="s">
        <v>1071</v>
      </c>
      <c r="C50" s="265" t="s">
        <v>1072</v>
      </c>
      <c r="D50" s="257" t="s">
        <v>410</v>
      </c>
      <c r="E50" s="258">
        <v>140</v>
      </c>
      <c r="F50" s="259"/>
      <c r="G50" s="260">
        <f>ROUND(E50*F50,2)</f>
        <v>0</v>
      </c>
      <c r="H50" s="259"/>
      <c r="I50" s="260">
        <f>ROUND(E50*H50,2)</f>
        <v>0</v>
      </c>
      <c r="J50" s="259"/>
      <c r="K50" s="260">
        <f>ROUND(E50*J50,2)</f>
        <v>0</v>
      </c>
      <c r="L50" s="260">
        <v>21</v>
      </c>
      <c r="M50" s="260">
        <f>G50*(1+L50/100)</f>
        <v>0</v>
      </c>
      <c r="N50" s="258">
        <v>0</v>
      </c>
      <c r="O50" s="258">
        <f>ROUND(E50*N50,2)</f>
        <v>0</v>
      </c>
      <c r="P50" s="258">
        <v>0</v>
      </c>
      <c r="Q50" s="258">
        <f>ROUND(E50*P50,2)</f>
        <v>0</v>
      </c>
      <c r="R50" s="260"/>
      <c r="S50" s="260" t="s">
        <v>485</v>
      </c>
      <c r="T50" s="261" t="s">
        <v>186</v>
      </c>
      <c r="U50" s="222">
        <v>0</v>
      </c>
      <c r="V50" s="222">
        <f>ROUND(E50*U50,2)</f>
        <v>0</v>
      </c>
      <c r="W50" s="222"/>
      <c r="X50" s="222" t="s">
        <v>223</v>
      </c>
      <c r="Y50" s="222" t="s">
        <v>188</v>
      </c>
      <c r="Z50" s="212"/>
      <c r="AA50" s="212"/>
      <c r="AB50" s="212"/>
      <c r="AC50" s="212"/>
      <c r="AD50" s="212"/>
      <c r="AE50" s="212"/>
      <c r="AF50" s="212"/>
      <c r="AG50" s="212" t="s">
        <v>224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5">
      <c r="A51" s="255">
        <v>40</v>
      </c>
      <c r="B51" s="256" t="s">
        <v>1073</v>
      </c>
      <c r="C51" s="265" t="s">
        <v>1074</v>
      </c>
      <c r="D51" s="257" t="s">
        <v>410</v>
      </c>
      <c r="E51" s="258">
        <v>24</v>
      </c>
      <c r="F51" s="259"/>
      <c r="G51" s="260">
        <f>ROUND(E51*F51,2)</f>
        <v>0</v>
      </c>
      <c r="H51" s="259"/>
      <c r="I51" s="260">
        <f>ROUND(E51*H51,2)</f>
        <v>0</v>
      </c>
      <c r="J51" s="259"/>
      <c r="K51" s="260">
        <f>ROUND(E51*J51,2)</f>
        <v>0</v>
      </c>
      <c r="L51" s="260">
        <v>21</v>
      </c>
      <c r="M51" s="260">
        <f>G51*(1+L51/100)</f>
        <v>0</v>
      </c>
      <c r="N51" s="258">
        <v>0</v>
      </c>
      <c r="O51" s="258">
        <f>ROUND(E51*N51,2)</f>
        <v>0</v>
      </c>
      <c r="P51" s="258">
        <v>0</v>
      </c>
      <c r="Q51" s="258">
        <f>ROUND(E51*P51,2)</f>
        <v>0</v>
      </c>
      <c r="R51" s="260"/>
      <c r="S51" s="260" t="s">
        <v>485</v>
      </c>
      <c r="T51" s="261" t="s">
        <v>186</v>
      </c>
      <c r="U51" s="222">
        <v>0</v>
      </c>
      <c r="V51" s="222">
        <f>ROUND(E51*U51,2)</f>
        <v>0</v>
      </c>
      <c r="W51" s="222"/>
      <c r="X51" s="222" t="s">
        <v>223</v>
      </c>
      <c r="Y51" s="222" t="s">
        <v>188</v>
      </c>
      <c r="Z51" s="212"/>
      <c r="AA51" s="212"/>
      <c r="AB51" s="212"/>
      <c r="AC51" s="212"/>
      <c r="AD51" s="212"/>
      <c r="AE51" s="212"/>
      <c r="AF51" s="212"/>
      <c r="AG51" s="212" t="s">
        <v>224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5">
      <c r="A52" s="255">
        <v>41</v>
      </c>
      <c r="B52" s="256" t="s">
        <v>1075</v>
      </c>
      <c r="C52" s="265" t="s">
        <v>1076</v>
      </c>
      <c r="D52" s="257" t="s">
        <v>410</v>
      </c>
      <c r="E52" s="258">
        <v>142</v>
      </c>
      <c r="F52" s="259"/>
      <c r="G52" s="260">
        <f>ROUND(E52*F52,2)</f>
        <v>0</v>
      </c>
      <c r="H52" s="259"/>
      <c r="I52" s="260">
        <f>ROUND(E52*H52,2)</f>
        <v>0</v>
      </c>
      <c r="J52" s="259"/>
      <c r="K52" s="260">
        <f>ROUND(E52*J52,2)</f>
        <v>0</v>
      </c>
      <c r="L52" s="260">
        <v>21</v>
      </c>
      <c r="M52" s="260">
        <f>G52*(1+L52/100)</f>
        <v>0</v>
      </c>
      <c r="N52" s="258">
        <v>0</v>
      </c>
      <c r="O52" s="258">
        <f>ROUND(E52*N52,2)</f>
        <v>0</v>
      </c>
      <c r="P52" s="258">
        <v>0</v>
      </c>
      <c r="Q52" s="258">
        <f>ROUND(E52*P52,2)</f>
        <v>0</v>
      </c>
      <c r="R52" s="260"/>
      <c r="S52" s="260" t="s">
        <v>485</v>
      </c>
      <c r="T52" s="261" t="s">
        <v>186</v>
      </c>
      <c r="U52" s="222">
        <v>0</v>
      </c>
      <c r="V52" s="222">
        <f>ROUND(E52*U52,2)</f>
        <v>0</v>
      </c>
      <c r="W52" s="222"/>
      <c r="X52" s="222" t="s">
        <v>223</v>
      </c>
      <c r="Y52" s="222" t="s">
        <v>188</v>
      </c>
      <c r="Z52" s="212"/>
      <c r="AA52" s="212"/>
      <c r="AB52" s="212"/>
      <c r="AC52" s="212"/>
      <c r="AD52" s="212"/>
      <c r="AE52" s="212"/>
      <c r="AF52" s="212"/>
      <c r="AG52" s="212" t="s">
        <v>224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5">
      <c r="A53" s="255">
        <v>42</v>
      </c>
      <c r="B53" s="256" t="s">
        <v>1077</v>
      </c>
      <c r="C53" s="265" t="s">
        <v>1078</v>
      </c>
      <c r="D53" s="257" t="s">
        <v>410</v>
      </c>
      <c r="E53" s="258">
        <v>140</v>
      </c>
      <c r="F53" s="259"/>
      <c r="G53" s="260">
        <f>ROUND(E53*F53,2)</f>
        <v>0</v>
      </c>
      <c r="H53" s="259"/>
      <c r="I53" s="260">
        <f>ROUND(E53*H53,2)</f>
        <v>0</v>
      </c>
      <c r="J53" s="259"/>
      <c r="K53" s="260">
        <f>ROUND(E53*J53,2)</f>
        <v>0</v>
      </c>
      <c r="L53" s="260">
        <v>21</v>
      </c>
      <c r="M53" s="260">
        <f>G53*(1+L53/100)</f>
        <v>0</v>
      </c>
      <c r="N53" s="258">
        <v>0</v>
      </c>
      <c r="O53" s="258">
        <f>ROUND(E53*N53,2)</f>
        <v>0</v>
      </c>
      <c r="P53" s="258">
        <v>0</v>
      </c>
      <c r="Q53" s="258">
        <f>ROUND(E53*P53,2)</f>
        <v>0</v>
      </c>
      <c r="R53" s="260"/>
      <c r="S53" s="260" t="s">
        <v>485</v>
      </c>
      <c r="T53" s="261" t="s">
        <v>186</v>
      </c>
      <c r="U53" s="222">
        <v>0</v>
      </c>
      <c r="V53" s="222">
        <f>ROUND(E53*U53,2)</f>
        <v>0</v>
      </c>
      <c r="W53" s="222"/>
      <c r="X53" s="222" t="s">
        <v>223</v>
      </c>
      <c r="Y53" s="222" t="s">
        <v>188</v>
      </c>
      <c r="Z53" s="212"/>
      <c r="AA53" s="212"/>
      <c r="AB53" s="212"/>
      <c r="AC53" s="212"/>
      <c r="AD53" s="212"/>
      <c r="AE53" s="212"/>
      <c r="AF53" s="212"/>
      <c r="AG53" s="212" t="s">
        <v>224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5">
      <c r="A54" s="255">
        <v>43</v>
      </c>
      <c r="B54" s="256" t="s">
        <v>1079</v>
      </c>
      <c r="C54" s="265" t="s">
        <v>1080</v>
      </c>
      <c r="D54" s="257" t="s">
        <v>410</v>
      </c>
      <c r="E54" s="258">
        <v>24</v>
      </c>
      <c r="F54" s="259"/>
      <c r="G54" s="260">
        <f>ROUND(E54*F54,2)</f>
        <v>0</v>
      </c>
      <c r="H54" s="259"/>
      <c r="I54" s="260">
        <f>ROUND(E54*H54,2)</f>
        <v>0</v>
      </c>
      <c r="J54" s="259"/>
      <c r="K54" s="260">
        <f>ROUND(E54*J54,2)</f>
        <v>0</v>
      </c>
      <c r="L54" s="260">
        <v>21</v>
      </c>
      <c r="M54" s="260">
        <f>G54*(1+L54/100)</f>
        <v>0</v>
      </c>
      <c r="N54" s="258">
        <v>0</v>
      </c>
      <c r="O54" s="258">
        <f>ROUND(E54*N54,2)</f>
        <v>0</v>
      </c>
      <c r="P54" s="258">
        <v>0</v>
      </c>
      <c r="Q54" s="258">
        <f>ROUND(E54*P54,2)</f>
        <v>0</v>
      </c>
      <c r="R54" s="260"/>
      <c r="S54" s="260" t="s">
        <v>485</v>
      </c>
      <c r="T54" s="261" t="s">
        <v>186</v>
      </c>
      <c r="U54" s="222">
        <v>0</v>
      </c>
      <c r="V54" s="222">
        <f>ROUND(E54*U54,2)</f>
        <v>0</v>
      </c>
      <c r="W54" s="222"/>
      <c r="X54" s="222" t="s">
        <v>223</v>
      </c>
      <c r="Y54" s="222" t="s">
        <v>188</v>
      </c>
      <c r="Z54" s="212"/>
      <c r="AA54" s="212"/>
      <c r="AB54" s="212"/>
      <c r="AC54" s="212"/>
      <c r="AD54" s="212"/>
      <c r="AE54" s="212"/>
      <c r="AF54" s="212"/>
      <c r="AG54" s="212" t="s">
        <v>224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5">
      <c r="A55" s="255">
        <v>44</v>
      </c>
      <c r="B55" s="256" t="s">
        <v>1081</v>
      </c>
      <c r="C55" s="265" t="s">
        <v>1082</v>
      </c>
      <c r="D55" s="257" t="s">
        <v>221</v>
      </c>
      <c r="E55" s="258">
        <v>50</v>
      </c>
      <c r="F55" s="259"/>
      <c r="G55" s="260">
        <f>ROUND(E55*F55,2)</f>
        <v>0</v>
      </c>
      <c r="H55" s="259"/>
      <c r="I55" s="260">
        <f>ROUND(E55*H55,2)</f>
        <v>0</v>
      </c>
      <c r="J55" s="259"/>
      <c r="K55" s="260">
        <f>ROUND(E55*J55,2)</f>
        <v>0</v>
      </c>
      <c r="L55" s="260">
        <v>21</v>
      </c>
      <c r="M55" s="260">
        <f>G55*(1+L55/100)</f>
        <v>0</v>
      </c>
      <c r="N55" s="258">
        <v>0</v>
      </c>
      <c r="O55" s="258">
        <f>ROUND(E55*N55,2)</f>
        <v>0</v>
      </c>
      <c r="P55" s="258">
        <v>0</v>
      </c>
      <c r="Q55" s="258">
        <f>ROUND(E55*P55,2)</f>
        <v>0</v>
      </c>
      <c r="R55" s="260"/>
      <c r="S55" s="260" t="s">
        <v>485</v>
      </c>
      <c r="T55" s="261" t="s">
        <v>186</v>
      </c>
      <c r="U55" s="222">
        <v>0</v>
      </c>
      <c r="V55" s="222">
        <f>ROUND(E55*U55,2)</f>
        <v>0</v>
      </c>
      <c r="W55" s="222"/>
      <c r="X55" s="222" t="s">
        <v>223</v>
      </c>
      <c r="Y55" s="222" t="s">
        <v>188</v>
      </c>
      <c r="Z55" s="212"/>
      <c r="AA55" s="212"/>
      <c r="AB55" s="212"/>
      <c r="AC55" s="212"/>
      <c r="AD55" s="212"/>
      <c r="AE55" s="212"/>
      <c r="AF55" s="212"/>
      <c r="AG55" s="212" t="s">
        <v>224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5">
      <c r="A56" s="255">
        <v>45</v>
      </c>
      <c r="B56" s="256" t="s">
        <v>1083</v>
      </c>
      <c r="C56" s="265" t="s">
        <v>1084</v>
      </c>
      <c r="D56" s="257" t="s">
        <v>221</v>
      </c>
      <c r="E56" s="258">
        <v>36</v>
      </c>
      <c r="F56" s="259"/>
      <c r="G56" s="260">
        <f>ROUND(E56*F56,2)</f>
        <v>0</v>
      </c>
      <c r="H56" s="259"/>
      <c r="I56" s="260">
        <f>ROUND(E56*H56,2)</f>
        <v>0</v>
      </c>
      <c r="J56" s="259"/>
      <c r="K56" s="260">
        <f>ROUND(E56*J56,2)</f>
        <v>0</v>
      </c>
      <c r="L56" s="260">
        <v>21</v>
      </c>
      <c r="M56" s="260">
        <f>G56*(1+L56/100)</f>
        <v>0</v>
      </c>
      <c r="N56" s="258">
        <v>0</v>
      </c>
      <c r="O56" s="258">
        <f>ROUND(E56*N56,2)</f>
        <v>0</v>
      </c>
      <c r="P56" s="258">
        <v>0</v>
      </c>
      <c r="Q56" s="258">
        <f>ROUND(E56*P56,2)</f>
        <v>0</v>
      </c>
      <c r="R56" s="260"/>
      <c r="S56" s="260" t="s">
        <v>485</v>
      </c>
      <c r="T56" s="261" t="s">
        <v>186</v>
      </c>
      <c r="U56" s="222">
        <v>0</v>
      </c>
      <c r="V56" s="222">
        <f>ROUND(E56*U56,2)</f>
        <v>0</v>
      </c>
      <c r="W56" s="222"/>
      <c r="X56" s="222" t="s">
        <v>223</v>
      </c>
      <c r="Y56" s="222" t="s">
        <v>188</v>
      </c>
      <c r="Z56" s="212"/>
      <c r="AA56" s="212"/>
      <c r="AB56" s="212"/>
      <c r="AC56" s="212"/>
      <c r="AD56" s="212"/>
      <c r="AE56" s="212"/>
      <c r="AF56" s="212"/>
      <c r="AG56" s="212" t="s">
        <v>224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5">
      <c r="A57" s="255">
        <v>46</v>
      </c>
      <c r="B57" s="256" t="s">
        <v>1085</v>
      </c>
      <c r="C57" s="265" t="s">
        <v>1086</v>
      </c>
      <c r="D57" s="257" t="s">
        <v>221</v>
      </c>
      <c r="E57" s="258">
        <v>12</v>
      </c>
      <c r="F57" s="259"/>
      <c r="G57" s="260">
        <f>ROUND(E57*F57,2)</f>
        <v>0</v>
      </c>
      <c r="H57" s="259"/>
      <c r="I57" s="260">
        <f>ROUND(E57*H57,2)</f>
        <v>0</v>
      </c>
      <c r="J57" s="259"/>
      <c r="K57" s="260">
        <f>ROUND(E57*J57,2)</f>
        <v>0</v>
      </c>
      <c r="L57" s="260">
        <v>21</v>
      </c>
      <c r="M57" s="260">
        <f>G57*(1+L57/100)</f>
        <v>0</v>
      </c>
      <c r="N57" s="258">
        <v>0</v>
      </c>
      <c r="O57" s="258">
        <f>ROUND(E57*N57,2)</f>
        <v>0</v>
      </c>
      <c r="P57" s="258">
        <v>0</v>
      </c>
      <c r="Q57" s="258">
        <f>ROUND(E57*P57,2)</f>
        <v>0</v>
      </c>
      <c r="R57" s="260"/>
      <c r="S57" s="260" t="s">
        <v>485</v>
      </c>
      <c r="T57" s="261" t="s">
        <v>186</v>
      </c>
      <c r="U57" s="222">
        <v>0</v>
      </c>
      <c r="V57" s="222">
        <f>ROUND(E57*U57,2)</f>
        <v>0</v>
      </c>
      <c r="W57" s="222"/>
      <c r="X57" s="222" t="s">
        <v>223</v>
      </c>
      <c r="Y57" s="222" t="s">
        <v>188</v>
      </c>
      <c r="Z57" s="212"/>
      <c r="AA57" s="212"/>
      <c r="AB57" s="212"/>
      <c r="AC57" s="212"/>
      <c r="AD57" s="212"/>
      <c r="AE57" s="212"/>
      <c r="AF57" s="212"/>
      <c r="AG57" s="212" t="s">
        <v>224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5">
      <c r="A58" s="255">
        <v>47</v>
      </c>
      <c r="B58" s="256" t="s">
        <v>1087</v>
      </c>
      <c r="C58" s="265" t="s">
        <v>1088</v>
      </c>
      <c r="D58" s="257" t="s">
        <v>410</v>
      </c>
      <c r="E58" s="258">
        <v>280</v>
      </c>
      <c r="F58" s="259"/>
      <c r="G58" s="260">
        <f>ROUND(E58*F58,2)</f>
        <v>0</v>
      </c>
      <c r="H58" s="259"/>
      <c r="I58" s="260">
        <f>ROUND(E58*H58,2)</f>
        <v>0</v>
      </c>
      <c r="J58" s="259"/>
      <c r="K58" s="260">
        <f>ROUND(E58*J58,2)</f>
        <v>0</v>
      </c>
      <c r="L58" s="260">
        <v>21</v>
      </c>
      <c r="M58" s="260">
        <f>G58*(1+L58/100)</f>
        <v>0</v>
      </c>
      <c r="N58" s="258">
        <v>0</v>
      </c>
      <c r="O58" s="258">
        <f>ROUND(E58*N58,2)</f>
        <v>0</v>
      </c>
      <c r="P58" s="258">
        <v>0</v>
      </c>
      <c r="Q58" s="258">
        <f>ROUND(E58*P58,2)</f>
        <v>0</v>
      </c>
      <c r="R58" s="260"/>
      <c r="S58" s="260" t="s">
        <v>485</v>
      </c>
      <c r="T58" s="261" t="s">
        <v>186</v>
      </c>
      <c r="U58" s="222">
        <v>0</v>
      </c>
      <c r="V58" s="222">
        <f>ROUND(E58*U58,2)</f>
        <v>0</v>
      </c>
      <c r="W58" s="222"/>
      <c r="X58" s="222" t="s">
        <v>223</v>
      </c>
      <c r="Y58" s="222" t="s">
        <v>188</v>
      </c>
      <c r="Z58" s="212"/>
      <c r="AA58" s="212"/>
      <c r="AB58" s="212"/>
      <c r="AC58" s="212"/>
      <c r="AD58" s="212"/>
      <c r="AE58" s="212"/>
      <c r="AF58" s="212"/>
      <c r="AG58" s="212" t="s">
        <v>224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5">
      <c r="A59" s="255">
        <v>48</v>
      </c>
      <c r="B59" s="256" t="s">
        <v>1089</v>
      </c>
      <c r="C59" s="265" t="s">
        <v>1090</v>
      </c>
      <c r="D59" s="257" t="s">
        <v>410</v>
      </c>
      <c r="E59" s="258">
        <v>268</v>
      </c>
      <c r="F59" s="259"/>
      <c r="G59" s="260">
        <f>ROUND(E59*F59,2)</f>
        <v>0</v>
      </c>
      <c r="H59" s="259"/>
      <c r="I59" s="260">
        <f>ROUND(E59*H59,2)</f>
        <v>0</v>
      </c>
      <c r="J59" s="259"/>
      <c r="K59" s="260">
        <f>ROUND(E59*J59,2)</f>
        <v>0</v>
      </c>
      <c r="L59" s="260">
        <v>21</v>
      </c>
      <c r="M59" s="260">
        <f>G59*(1+L59/100)</f>
        <v>0</v>
      </c>
      <c r="N59" s="258">
        <v>0</v>
      </c>
      <c r="O59" s="258">
        <f>ROUND(E59*N59,2)</f>
        <v>0</v>
      </c>
      <c r="P59" s="258">
        <v>0</v>
      </c>
      <c r="Q59" s="258">
        <f>ROUND(E59*P59,2)</f>
        <v>0</v>
      </c>
      <c r="R59" s="260"/>
      <c r="S59" s="260" t="s">
        <v>485</v>
      </c>
      <c r="T59" s="261" t="s">
        <v>186</v>
      </c>
      <c r="U59" s="222">
        <v>0</v>
      </c>
      <c r="V59" s="222">
        <f>ROUND(E59*U59,2)</f>
        <v>0</v>
      </c>
      <c r="W59" s="222"/>
      <c r="X59" s="222" t="s">
        <v>223</v>
      </c>
      <c r="Y59" s="222" t="s">
        <v>188</v>
      </c>
      <c r="Z59" s="212"/>
      <c r="AA59" s="212"/>
      <c r="AB59" s="212"/>
      <c r="AC59" s="212"/>
      <c r="AD59" s="212"/>
      <c r="AE59" s="212"/>
      <c r="AF59" s="212"/>
      <c r="AG59" s="212" t="s">
        <v>224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5">
      <c r="A60" s="255">
        <v>49</v>
      </c>
      <c r="B60" s="256" t="s">
        <v>1091</v>
      </c>
      <c r="C60" s="265" t="s">
        <v>1092</v>
      </c>
      <c r="D60" s="257" t="s">
        <v>410</v>
      </c>
      <c r="E60" s="258">
        <v>72</v>
      </c>
      <c r="F60" s="259"/>
      <c r="G60" s="260">
        <f>ROUND(E60*F60,2)</f>
        <v>0</v>
      </c>
      <c r="H60" s="259"/>
      <c r="I60" s="260">
        <f>ROUND(E60*H60,2)</f>
        <v>0</v>
      </c>
      <c r="J60" s="259"/>
      <c r="K60" s="260">
        <f>ROUND(E60*J60,2)</f>
        <v>0</v>
      </c>
      <c r="L60" s="260">
        <v>21</v>
      </c>
      <c r="M60" s="260">
        <f>G60*(1+L60/100)</f>
        <v>0</v>
      </c>
      <c r="N60" s="258">
        <v>0</v>
      </c>
      <c r="O60" s="258">
        <f>ROUND(E60*N60,2)</f>
        <v>0</v>
      </c>
      <c r="P60" s="258">
        <v>0</v>
      </c>
      <c r="Q60" s="258">
        <f>ROUND(E60*P60,2)</f>
        <v>0</v>
      </c>
      <c r="R60" s="260"/>
      <c r="S60" s="260" t="s">
        <v>485</v>
      </c>
      <c r="T60" s="261" t="s">
        <v>186</v>
      </c>
      <c r="U60" s="222">
        <v>0</v>
      </c>
      <c r="V60" s="222">
        <f>ROUND(E60*U60,2)</f>
        <v>0</v>
      </c>
      <c r="W60" s="222"/>
      <c r="X60" s="222" t="s">
        <v>223</v>
      </c>
      <c r="Y60" s="222" t="s">
        <v>188</v>
      </c>
      <c r="Z60" s="212"/>
      <c r="AA60" s="212"/>
      <c r="AB60" s="212"/>
      <c r="AC60" s="212"/>
      <c r="AD60" s="212"/>
      <c r="AE60" s="212"/>
      <c r="AF60" s="212"/>
      <c r="AG60" s="212" t="s">
        <v>224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ht="20.399999999999999" outlineLevel="1" x14ac:dyDescent="0.25">
      <c r="A61" s="255">
        <v>50</v>
      </c>
      <c r="B61" s="256" t="s">
        <v>1093</v>
      </c>
      <c r="C61" s="265" t="s">
        <v>1094</v>
      </c>
      <c r="D61" s="257" t="s">
        <v>410</v>
      </c>
      <c r="E61" s="258">
        <v>15</v>
      </c>
      <c r="F61" s="259"/>
      <c r="G61" s="260">
        <f>ROUND(E61*F61,2)</f>
        <v>0</v>
      </c>
      <c r="H61" s="259"/>
      <c r="I61" s="260">
        <f>ROUND(E61*H61,2)</f>
        <v>0</v>
      </c>
      <c r="J61" s="259"/>
      <c r="K61" s="260">
        <f>ROUND(E61*J61,2)</f>
        <v>0</v>
      </c>
      <c r="L61" s="260">
        <v>21</v>
      </c>
      <c r="M61" s="260">
        <f>G61*(1+L61/100)</f>
        <v>0</v>
      </c>
      <c r="N61" s="258">
        <v>0</v>
      </c>
      <c r="O61" s="258">
        <f>ROUND(E61*N61,2)</f>
        <v>0</v>
      </c>
      <c r="P61" s="258">
        <v>0</v>
      </c>
      <c r="Q61" s="258">
        <f>ROUND(E61*P61,2)</f>
        <v>0</v>
      </c>
      <c r="R61" s="260"/>
      <c r="S61" s="260" t="s">
        <v>485</v>
      </c>
      <c r="T61" s="261" t="s">
        <v>186</v>
      </c>
      <c r="U61" s="222">
        <v>0</v>
      </c>
      <c r="V61" s="222">
        <f>ROUND(E61*U61,2)</f>
        <v>0</v>
      </c>
      <c r="W61" s="222"/>
      <c r="X61" s="222" t="s">
        <v>223</v>
      </c>
      <c r="Y61" s="222" t="s">
        <v>188</v>
      </c>
      <c r="Z61" s="212"/>
      <c r="AA61" s="212"/>
      <c r="AB61" s="212"/>
      <c r="AC61" s="212"/>
      <c r="AD61" s="212"/>
      <c r="AE61" s="212"/>
      <c r="AF61" s="212"/>
      <c r="AG61" s="212" t="s">
        <v>224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ht="20.399999999999999" outlineLevel="1" x14ac:dyDescent="0.25">
      <c r="A62" s="255">
        <v>51</v>
      </c>
      <c r="B62" s="256" t="s">
        <v>1095</v>
      </c>
      <c r="C62" s="265" t="s">
        <v>1096</v>
      </c>
      <c r="D62" s="257" t="s">
        <v>231</v>
      </c>
      <c r="E62" s="258">
        <v>17</v>
      </c>
      <c r="F62" s="259"/>
      <c r="G62" s="260">
        <f>ROUND(E62*F62,2)</f>
        <v>0</v>
      </c>
      <c r="H62" s="259"/>
      <c r="I62" s="260">
        <f>ROUND(E62*H62,2)</f>
        <v>0</v>
      </c>
      <c r="J62" s="259"/>
      <c r="K62" s="260">
        <f>ROUND(E62*J62,2)</f>
        <v>0</v>
      </c>
      <c r="L62" s="260">
        <v>21</v>
      </c>
      <c r="M62" s="260">
        <f>G62*(1+L62/100)</f>
        <v>0</v>
      </c>
      <c r="N62" s="258">
        <v>0</v>
      </c>
      <c r="O62" s="258">
        <f>ROUND(E62*N62,2)</f>
        <v>0</v>
      </c>
      <c r="P62" s="258">
        <v>0</v>
      </c>
      <c r="Q62" s="258">
        <f>ROUND(E62*P62,2)</f>
        <v>0</v>
      </c>
      <c r="R62" s="260"/>
      <c r="S62" s="260" t="s">
        <v>485</v>
      </c>
      <c r="T62" s="261" t="s">
        <v>186</v>
      </c>
      <c r="U62" s="222">
        <v>0</v>
      </c>
      <c r="V62" s="222">
        <f>ROUND(E62*U62,2)</f>
        <v>0</v>
      </c>
      <c r="W62" s="222"/>
      <c r="X62" s="222" t="s">
        <v>223</v>
      </c>
      <c r="Y62" s="222" t="s">
        <v>188</v>
      </c>
      <c r="Z62" s="212"/>
      <c r="AA62" s="212"/>
      <c r="AB62" s="212"/>
      <c r="AC62" s="212"/>
      <c r="AD62" s="212"/>
      <c r="AE62" s="212"/>
      <c r="AF62" s="212"/>
      <c r="AG62" s="212" t="s">
        <v>224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5">
      <c r="A63" s="255">
        <v>52</v>
      </c>
      <c r="B63" s="256" t="s">
        <v>1097</v>
      </c>
      <c r="C63" s="265" t="s">
        <v>1098</v>
      </c>
      <c r="D63" s="257" t="s">
        <v>221</v>
      </c>
      <c r="E63" s="258">
        <v>12</v>
      </c>
      <c r="F63" s="259"/>
      <c r="G63" s="260">
        <f>ROUND(E63*F63,2)</f>
        <v>0</v>
      </c>
      <c r="H63" s="259"/>
      <c r="I63" s="260">
        <f>ROUND(E63*H63,2)</f>
        <v>0</v>
      </c>
      <c r="J63" s="259"/>
      <c r="K63" s="260">
        <f>ROUND(E63*J63,2)</f>
        <v>0</v>
      </c>
      <c r="L63" s="260">
        <v>21</v>
      </c>
      <c r="M63" s="260">
        <f>G63*(1+L63/100)</f>
        <v>0</v>
      </c>
      <c r="N63" s="258">
        <v>0</v>
      </c>
      <c r="O63" s="258">
        <f>ROUND(E63*N63,2)</f>
        <v>0</v>
      </c>
      <c r="P63" s="258">
        <v>0</v>
      </c>
      <c r="Q63" s="258">
        <f>ROUND(E63*P63,2)</f>
        <v>0</v>
      </c>
      <c r="R63" s="260"/>
      <c r="S63" s="260" t="s">
        <v>485</v>
      </c>
      <c r="T63" s="261" t="s">
        <v>186</v>
      </c>
      <c r="U63" s="222">
        <v>0</v>
      </c>
      <c r="V63" s="222">
        <f>ROUND(E63*U63,2)</f>
        <v>0</v>
      </c>
      <c r="W63" s="222"/>
      <c r="X63" s="222" t="s">
        <v>223</v>
      </c>
      <c r="Y63" s="222" t="s">
        <v>188</v>
      </c>
      <c r="Z63" s="212"/>
      <c r="AA63" s="212"/>
      <c r="AB63" s="212"/>
      <c r="AC63" s="212"/>
      <c r="AD63" s="212"/>
      <c r="AE63" s="212"/>
      <c r="AF63" s="212"/>
      <c r="AG63" s="212" t="s">
        <v>224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5">
      <c r="A64" s="255">
        <v>53</v>
      </c>
      <c r="B64" s="256" t="s">
        <v>1099</v>
      </c>
      <c r="C64" s="265" t="s">
        <v>1100</v>
      </c>
      <c r="D64" s="257" t="s">
        <v>410</v>
      </c>
      <c r="E64" s="258">
        <v>24</v>
      </c>
      <c r="F64" s="259"/>
      <c r="G64" s="260">
        <f>ROUND(E64*F64,2)</f>
        <v>0</v>
      </c>
      <c r="H64" s="259"/>
      <c r="I64" s="260">
        <f>ROUND(E64*H64,2)</f>
        <v>0</v>
      </c>
      <c r="J64" s="259"/>
      <c r="K64" s="260">
        <f>ROUND(E64*J64,2)</f>
        <v>0</v>
      </c>
      <c r="L64" s="260">
        <v>21</v>
      </c>
      <c r="M64" s="260">
        <f>G64*(1+L64/100)</f>
        <v>0</v>
      </c>
      <c r="N64" s="258">
        <v>0</v>
      </c>
      <c r="O64" s="258">
        <f>ROUND(E64*N64,2)</f>
        <v>0</v>
      </c>
      <c r="P64" s="258">
        <v>0</v>
      </c>
      <c r="Q64" s="258">
        <f>ROUND(E64*P64,2)</f>
        <v>0</v>
      </c>
      <c r="R64" s="260"/>
      <c r="S64" s="260" t="s">
        <v>485</v>
      </c>
      <c r="T64" s="261" t="s">
        <v>186</v>
      </c>
      <c r="U64" s="222">
        <v>0</v>
      </c>
      <c r="V64" s="222">
        <f>ROUND(E64*U64,2)</f>
        <v>0</v>
      </c>
      <c r="W64" s="222"/>
      <c r="X64" s="222" t="s">
        <v>223</v>
      </c>
      <c r="Y64" s="222" t="s">
        <v>188</v>
      </c>
      <c r="Z64" s="212"/>
      <c r="AA64" s="212"/>
      <c r="AB64" s="212"/>
      <c r="AC64" s="212"/>
      <c r="AD64" s="212"/>
      <c r="AE64" s="212"/>
      <c r="AF64" s="212"/>
      <c r="AG64" s="212" t="s">
        <v>224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1" x14ac:dyDescent="0.25">
      <c r="A65" s="255">
        <v>54</v>
      </c>
      <c r="B65" s="256" t="s">
        <v>1101</v>
      </c>
      <c r="C65" s="265" t="s">
        <v>1102</v>
      </c>
      <c r="D65" s="257" t="s">
        <v>221</v>
      </c>
      <c r="E65" s="258">
        <v>12</v>
      </c>
      <c r="F65" s="259"/>
      <c r="G65" s="260">
        <f>ROUND(E65*F65,2)</f>
        <v>0</v>
      </c>
      <c r="H65" s="259"/>
      <c r="I65" s="260">
        <f>ROUND(E65*H65,2)</f>
        <v>0</v>
      </c>
      <c r="J65" s="259"/>
      <c r="K65" s="260">
        <f>ROUND(E65*J65,2)</f>
        <v>0</v>
      </c>
      <c r="L65" s="260">
        <v>21</v>
      </c>
      <c r="M65" s="260">
        <f>G65*(1+L65/100)</f>
        <v>0</v>
      </c>
      <c r="N65" s="258">
        <v>0</v>
      </c>
      <c r="O65" s="258">
        <f>ROUND(E65*N65,2)</f>
        <v>0</v>
      </c>
      <c r="P65" s="258">
        <v>0</v>
      </c>
      <c r="Q65" s="258">
        <f>ROUND(E65*P65,2)</f>
        <v>0</v>
      </c>
      <c r="R65" s="260"/>
      <c r="S65" s="260" t="s">
        <v>485</v>
      </c>
      <c r="T65" s="261" t="s">
        <v>186</v>
      </c>
      <c r="U65" s="222">
        <v>0</v>
      </c>
      <c r="V65" s="222">
        <f>ROUND(E65*U65,2)</f>
        <v>0</v>
      </c>
      <c r="W65" s="222"/>
      <c r="X65" s="222" t="s">
        <v>223</v>
      </c>
      <c r="Y65" s="222" t="s">
        <v>188</v>
      </c>
      <c r="Z65" s="212"/>
      <c r="AA65" s="212"/>
      <c r="AB65" s="212"/>
      <c r="AC65" s="212"/>
      <c r="AD65" s="212"/>
      <c r="AE65" s="212"/>
      <c r="AF65" s="212"/>
      <c r="AG65" s="212" t="s">
        <v>224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5">
      <c r="A66" s="255">
        <v>55</v>
      </c>
      <c r="B66" s="256" t="s">
        <v>1103</v>
      </c>
      <c r="C66" s="265" t="s">
        <v>1104</v>
      </c>
      <c r="D66" s="257" t="s">
        <v>231</v>
      </c>
      <c r="E66" s="258">
        <v>3</v>
      </c>
      <c r="F66" s="259"/>
      <c r="G66" s="260">
        <f>ROUND(E66*F66,2)</f>
        <v>0</v>
      </c>
      <c r="H66" s="259"/>
      <c r="I66" s="260">
        <f>ROUND(E66*H66,2)</f>
        <v>0</v>
      </c>
      <c r="J66" s="259"/>
      <c r="K66" s="260">
        <f>ROUND(E66*J66,2)</f>
        <v>0</v>
      </c>
      <c r="L66" s="260">
        <v>21</v>
      </c>
      <c r="M66" s="260">
        <f>G66*(1+L66/100)</f>
        <v>0</v>
      </c>
      <c r="N66" s="258">
        <v>0</v>
      </c>
      <c r="O66" s="258">
        <f>ROUND(E66*N66,2)</f>
        <v>0</v>
      </c>
      <c r="P66" s="258">
        <v>0</v>
      </c>
      <c r="Q66" s="258">
        <f>ROUND(E66*P66,2)</f>
        <v>0</v>
      </c>
      <c r="R66" s="260"/>
      <c r="S66" s="260" t="s">
        <v>485</v>
      </c>
      <c r="T66" s="261" t="s">
        <v>186</v>
      </c>
      <c r="U66" s="222">
        <v>0</v>
      </c>
      <c r="V66" s="222">
        <f>ROUND(E66*U66,2)</f>
        <v>0</v>
      </c>
      <c r="W66" s="222"/>
      <c r="X66" s="222" t="s">
        <v>223</v>
      </c>
      <c r="Y66" s="222" t="s">
        <v>188</v>
      </c>
      <c r="Z66" s="212"/>
      <c r="AA66" s="212"/>
      <c r="AB66" s="212"/>
      <c r="AC66" s="212"/>
      <c r="AD66" s="212"/>
      <c r="AE66" s="212"/>
      <c r="AF66" s="212"/>
      <c r="AG66" s="212" t="s">
        <v>224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5">
      <c r="A67" s="255">
        <v>56</v>
      </c>
      <c r="B67" s="256" t="s">
        <v>1105</v>
      </c>
      <c r="C67" s="265" t="s">
        <v>1106</v>
      </c>
      <c r="D67" s="257" t="s">
        <v>231</v>
      </c>
      <c r="E67" s="258">
        <v>23</v>
      </c>
      <c r="F67" s="259"/>
      <c r="G67" s="260">
        <f>ROUND(E67*F67,2)</f>
        <v>0</v>
      </c>
      <c r="H67" s="259"/>
      <c r="I67" s="260">
        <f>ROUND(E67*H67,2)</f>
        <v>0</v>
      </c>
      <c r="J67" s="259"/>
      <c r="K67" s="260">
        <f>ROUND(E67*J67,2)</f>
        <v>0</v>
      </c>
      <c r="L67" s="260">
        <v>21</v>
      </c>
      <c r="M67" s="260">
        <f>G67*(1+L67/100)</f>
        <v>0</v>
      </c>
      <c r="N67" s="258">
        <v>0</v>
      </c>
      <c r="O67" s="258">
        <f>ROUND(E67*N67,2)</f>
        <v>0</v>
      </c>
      <c r="P67" s="258">
        <v>0</v>
      </c>
      <c r="Q67" s="258">
        <f>ROUND(E67*P67,2)</f>
        <v>0</v>
      </c>
      <c r="R67" s="260"/>
      <c r="S67" s="260" t="s">
        <v>485</v>
      </c>
      <c r="T67" s="261" t="s">
        <v>186</v>
      </c>
      <c r="U67" s="222">
        <v>0</v>
      </c>
      <c r="V67" s="222">
        <f>ROUND(E67*U67,2)</f>
        <v>0</v>
      </c>
      <c r="W67" s="222"/>
      <c r="X67" s="222" t="s">
        <v>223</v>
      </c>
      <c r="Y67" s="222" t="s">
        <v>188</v>
      </c>
      <c r="Z67" s="212"/>
      <c r="AA67" s="212"/>
      <c r="AB67" s="212"/>
      <c r="AC67" s="212"/>
      <c r="AD67" s="212"/>
      <c r="AE67" s="212"/>
      <c r="AF67" s="212"/>
      <c r="AG67" s="212" t="s">
        <v>224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5">
      <c r="A68" s="255">
        <v>57</v>
      </c>
      <c r="B68" s="256" t="s">
        <v>1107</v>
      </c>
      <c r="C68" s="265" t="s">
        <v>1108</v>
      </c>
      <c r="D68" s="257" t="s">
        <v>231</v>
      </c>
      <c r="E68" s="258">
        <v>23</v>
      </c>
      <c r="F68" s="259"/>
      <c r="G68" s="260">
        <f>ROUND(E68*F68,2)</f>
        <v>0</v>
      </c>
      <c r="H68" s="259"/>
      <c r="I68" s="260">
        <f>ROUND(E68*H68,2)</f>
        <v>0</v>
      </c>
      <c r="J68" s="259"/>
      <c r="K68" s="260">
        <f>ROUND(E68*J68,2)</f>
        <v>0</v>
      </c>
      <c r="L68" s="260">
        <v>21</v>
      </c>
      <c r="M68" s="260">
        <f>G68*(1+L68/100)</f>
        <v>0</v>
      </c>
      <c r="N68" s="258">
        <v>0</v>
      </c>
      <c r="O68" s="258">
        <f>ROUND(E68*N68,2)</f>
        <v>0</v>
      </c>
      <c r="P68" s="258">
        <v>0</v>
      </c>
      <c r="Q68" s="258">
        <f>ROUND(E68*P68,2)</f>
        <v>0</v>
      </c>
      <c r="R68" s="260"/>
      <c r="S68" s="260" t="s">
        <v>485</v>
      </c>
      <c r="T68" s="261" t="s">
        <v>186</v>
      </c>
      <c r="U68" s="222">
        <v>0</v>
      </c>
      <c r="V68" s="222">
        <f>ROUND(E68*U68,2)</f>
        <v>0</v>
      </c>
      <c r="W68" s="222"/>
      <c r="X68" s="222" t="s">
        <v>223</v>
      </c>
      <c r="Y68" s="222" t="s">
        <v>188</v>
      </c>
      <c r="Z68" s="212"/>
      <c r="AA68" s="212"/>
      <c r="AB68" s="212"/>
      <c r="AC68" s="212"/>
      <c r="AD68" s="212"/>
      <c r="AE68" s="212"/>
      <c r="AF68" s="212"/>
      <c r="AG68" s="212" t="s">
        <v>224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5">
      <c r="A69" s="231">
        <v>58</v>
      </c>
      <c r="B69" s="232" t="s">
        <v>1109</v>
      </c>
      <c r="C69" s="241" t="s">
        <v>1110</v>
      </c>
      <c r="D69" s="233" t="s">
        <v>1014</v>
      </c>
      <c r="E69" s="234">
        <v>1</v>
      </c>
      <c r="F69" s="235"/>
      <c r="G69" s="236">
        <f>ROUND(E69*F69,2)</f>
        <v>0</v>
      </c>
      <c r="H69" s="235"/>
      <c r="I69" s="236">
        <f>ROUND(E69*H69,2)</f>
        <v>0</v>
      </c>
      <c r="J69" s="235"/>
      <c r="K69" s="236">
        <f>ROUND(E69*J69,2)</f>
        <v>0</v>
      </c>
      <c r="L69" s="236">
        <v>21</v>
      </c>
      <c r="M69" s="236">
        <f>G69*(1+L69/100)</f>
        <v>0</v>
      </c>
      <c r="N69" s="234">
        <v>0</v>
      </c>
      <c r="O69" s="234">
        <f>ROUND(E69*N69,2)</f>
        <v>0</v>
      </c>
      <c r="P69" s="234">
        <v>0</v>
      </c>
      <c r="Q69" s="234">
        <f>ROUND(E69*P69,2)</f>
        <v>0</v>
      </c>
      <c r="R69" s="236"/>
      <c r="S69" s="236" t="s">
        <v>485</v>
      </c>
      <c r="T69" s="237" t="s">
        <v>186</v>
      </c>
      <c r="U69" s="222">
        <v>0</v>
      </c>
      <c r="V69" s="222">
        <f>ROUND(E69*U69,2)</f>
        <v>0</v>
      </c>
      <c r="W69" s="222"/>
      <c r="X69" s="222" t="s">
        <v>223</v>
      </c>
      <c r="Y69" s="222" t="s">
        <v>188</v>
      </c>
      <c r="Z69" s="212"/>
      <c r="AA69" s="212"/>
      <c r="AB69" s="212"/>
      <c r="AC69" s="212"/>
      <c r="AD69" s="212"/>
      <c r="AE69" s="212"/>
      <c r="AF69" s="212"/>
      <c r="AG69" s="212" t="s">
        <v>224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x14ac:dyDescent="0.25">
      <c r="A70" s="3"/>
      <c r="B70" s="4"/>
      <c r="C70" s="243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v>15</v>
      </c>
      <c r="AF70">
        <v>21</v>
      </c>
      <c r="AG70" t="s">
        <v>166</v>
      </c>
    </row>
    <row r="71" spans="1:60" x14ac:dyDescent="0.25">
      <c r="A71" s="215"/>
      <c r="B71" s="216" t="s">
        <v>29</v>
      </c>
      <c r="C71" s="244"/>
      <c r="D71" s="217"/>
      <c r="E71" s="218"/>
      <c r="F71" s="218"/>
      <c r="G71" s="230">
        <f>G8+G10+G14+G46</f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f>SUMIF(L7:L69,AE70,G7:G69)</f>
        <v>0</v>
      </c>
      <c r="AF71">
        <f>SUMIF(L7:L69,AF70,G7:G69)</f>
        <v>0</v>
      </c>
      <c r="AG71" t="s">
        <v>216</v>
      </c>
    </row>
    <row r="72" spans="1:60" x14ac:dyDescent="0.25">
      <c r="C72" s="245"/>
      <c r="D72" s="10"/>
      <c r="AG72" t="s">
        <v>217</v>
      </c>
    </row>
    <row r="73" spans="1:60" x14ac:dyDescent="0.25">
      <c r="D73" s="10"/>
    </row>
    <row r="74" spans="1:60" x14ac:dyDescent="0.25">
      <c r="D74" s="10"/>
    </row>
    <row r="75" spans="1:60" x14ac:dyDescent="0.25">
      <c r="D75" s="10"/>
    </row>
    <row r="76" spans="1:60" x14ac:dyDescent="0.25">
      <c r="D76" s="10"/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fHV9q2Ei7IB7GfBl8MxoWgtmIFbrgrM172rukAfpHEjoivC6oD4NWgxWyPKOzVBosm017sWdAScZEv0yokH/kg==" saltValue="5LtJksmbkJZTPFkYpJlOMA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AZ114"/>
  <sheetViews>
    <sheetView showGridLines="0" topLeftCell="B29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0" customWidth="1"/>
    <col min="4" max="4" width="13" style="50" customWidth="1"/>
    <col min="5" max="5" width="9.6640625" style="50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  <col min="52" max="52" width="94" customWidth="1"/>
  </cols>
  <sheetData>
    <row r="1" spans="1:15" ht="33.75" customHeight="1" x14ac:dyDescent="0.25">
      <c r="A1" s="46" t="s">
        <v>36</v>
      </c>
      <c r="B1" s="73" t="s">
        <v>41</v>
      </c>
      <c r="C1" s="74"/>
      <c r="D1" s="74"/>
      <c r="E1" s="74"/>
      <c r="F1" s="74"/>
      <c r="G1" s="74"/>
      <c r="H1" s="74"/>
      <c r="I1" s="74"/>
      <c r="J1" s="75"/>
    </row>
    <row r="2" spans="1:15" ht="36" customHeight="1" x14ac:dyDescent="0.25">
      <c r="A2" s="2"/>
      <c r="B2" s="104" t="s">
        <v>22</v>
      </c>
      <c r="C2" s="105"/>
      <c r="D2" s="106" t="s">
        <v>43</v>
      </c>
      <c r="E2" s="107" t="s">
        <v>44</v>
      </c>
      <c r="F2" s="108"/>
      <c r="G2" s="108"/>
      <c r="H2" s="108"/>
      <c r="I2" s="108"/>
      <c r="J2" s="109"/>
      <c r="O2" s="1"/>
    </row>
    <row r="3" spans="1:15" ht="27" hidden="1" customHeight="1" x14ac:dyDescent="0.25">
      <c r="A3" s="2"/>
      <c r="B3" s="110"/>
      <c r="C3" s="105"/>
      <c r="D3" s="111"/>
      <c r="E3" s="112"/>
      <c r="F3" s="113"/>
      <c r="G3" s="113"/>
      <c r="H3" s="113"/>
      <c r="I3" s="113"/>
      <c r="J3" s="114"/>
    </row>
    <row r="4" spans="1:15" ht="23.25" customHeight="1" x14ac:dyDescent="0.25">
      <c r="A4" s="2"/>
      <c r="B4" s="115"/>
      <c r="C4" s="116"/>
      <c r="D4" s="117"/>
      <c r="E4" s="118"/>
      <c r="F4" s="118"/>
      <c r="G4" s="118"/>
      <c r="H4" s="118"/>
      <c r="I4" s="118"/>
      <c r="J4" s="119"/>
    </row>
    <row r="5" spans="1:15" ht="24" customHeight="1" x14ac:dyDescent="0.25">
      <c r="A5" s="2"/>
      <c r="B5" s="30" t="s">
        <v>42</v>
      </c>
      <c r="D5" s="120" t="s">
        <v>45</v>
      </c>
      <c r="E5" s="87"/>
      <c r="F5" s="87"/>
      <c r="G5" s="87"/>
      <c r="H5" s="18" t="s">
        <v>40</v>
      </c>
      <c r="I5" s="124" t="s">
        <v>48</v>
      </c>
      <c r="J5" s="8"/>
    </row>
    <row r="6" spans="1:15" ht="15.75" customHeight="1" x14ac:dyDescent="0.25">
      <c r="A6" s="2"/>
      <c r="B6" s="27"/>
      <c r="C6" s="52"/>
      <c r="D6" s="121"/>
      <c r="E6" s="88"/>
      <c r="F6" s="88"/>
      <c r="G6" s="88"/>
      <c r="H6" s="18" t="s">
        <v>34</v>
      </c>
      <c r="I6" s="124" t="s">
        <v>49</v>
      </c>
      <c r="J6" s="8"/>
    </row>
    <row r="7" spans="1:15" ht="15.75" customHeight="1" x14ac:dyDescent="0.25">
      <c r="A7" s="2"/>
      <c r="B7" s="28"/>
      <c r="C7" s="53"/>
      <c r="D7" s="123" t="s">
        <v>47</v>
      </c>
      <c r="E7" s="122" t="s">
        <v>46</v>
      </c>
      <c r="F7" s="89"/>
      <c r="G7" s="89"/>
      <c r="H7" s="23"/>
      <c r="I7" s="22"/>
      <c r="J7" s="33"/>
    </row>
    <row r="8" spans="1:15" ht="24" hidden="1" customHeight="1" x14ac:dyDescent="0.25">
      <c r="A8" s="2"/>
      <c r="B8" s="30" t="s">
        <v>20</v>
      </c>
      <c r="D8" s="125" t="s">
        <v>50</v>
      </c>
      <c r="H8" s="18" t="s">
        <v>40</v>
      </c>
      <c r="I8" s="124" t="s">
        <v>54</v>
      </c>
      <c r="J8" s="8"/>
    </row>
    <row r="9" spans="1:15" ht="15.75" hidden="1" customHeight="1" x14ac:dyDescent="0.25">
      <c r="A9" s="2"/>
      <c r="B9" s="2"/>
      <c r="D9" s="125" t="s">
        <v>51</v>
      </c>
      <c r="H9" s="18" t="s">
        <v>34</v>
      </c>
      <c r="I9" s="124" t="s">
        <v>55</v>
      </c>
      <c r="J9" s="8"/>
    </row>
    <row r="10" spans="1:15" ht="15.75" hidden="1" customHeight="1" x14ac:dyDescent="0.25">
      <c r="A10" s="2"/>
      <c r="B10" s="34"/>
      <c r="C10" s="53"/>
      <c r="D10" s="123" t="s">
        <v>53</v>
      </c>
      <c r="E10" s="126" t="s">
        <v>52</v>
      </c>
      <c r="F10" s="23"/>
      <c r="G10" s="14"/>
      <c r="H10" s="14"/>
      <c r="I10" s="35"/>
      <c r="J10" s="33"/>
    </row>
    <row r="11" spans="1:15" ht="24" customHeight="1" x14ac:dyDescent="0.25">
      <c r="A11" s="2"/>
      <c r="B11" s="30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5">
      <c r="A12" s="2"/>
      <c r="B12" s="27"/>
      <c r="C12" s="52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5">
      <c r="A13" s="2"/>
      <c r="B13" s="28"/>
      <c r="C13" s="53"/>
      <c r="D13" s="131"/>
      <c r="E13" s="129"/>
      <c r="F13" s="130"/>
      <c r="G13" s="130"/>
      <c r="H13" s="19"/>
      <c r="I13" s="22"/>
      <c r="J13" s="33"/>
    </row>
    <row r="14" spans="1:15" ht="24" customHeight="1" x14ac:dyDescent="0.25">
      <c r="A14" s="2"/>
      <c r="B14" s="42" t="s">
        <v>21</v>
      </c>
      <c r="C14" s="54"/>
      <c r="D14" s="55"/>
      <c r="E14" s="56"/>
      <c r="F14" s="43"/>
      <c r="G14" s="43"/>
      <c r="H14" s="44"/>
      <c r="I14" s="43"/>
      <c r="J14" s="45"/>
    </row>
    <row r="15" spans="1:15" ht="32.25" customHeight="1" x14ac:dyDescent="0.25">
      <c r="A15" s="2"/>
      <c r="B15" s="34" t="s">
        <v>32</v>
      </c>
      <c r="C15" s="57"/>
      <c r="D15" s="51"/>
      <c r="E15" s="82"/>
      <c r="F15" s="82"/>
      <c r="G15" s="83"/>
      <c r="H15" s="83"/>
      <c r="I15" s="83" t="s">
        <v>29</v>
      </c>
      <c r="J15" s="84"/>
    </row>
    <row r="16" spans="1:15" ht="23.25" customHeight="1" x14ac:dyDescent="0.25">
      <c r="A16" s="196" t="s">
        <v>24</v>
      </c>
      <c r="B16" s="37" t="s">
        <v>24</v>
      </c>
      <c r="C16" s="58"/>
      <c r="D16" s="59"/>
      <c r="E16" s="79"/>
      <c r="F16" s="80"/>
      <c r="G16" s="79"/>
      <c r="H16" s="80"/>
      <c r="I16" s="79">
        <f>SUMIF(F86:F110,A16,I86:I110)+SUMIF(F86:F110,"PSU",I86:I110)</f>
        <v>0</v>
      </c>
      <c r="J16" s="81"/>
    </row>
    <row r="17" spans="1:10" ht="23.25" customHeight="1" x14ac:dyDescent="0.25">
      <c r="A17" s="196" t="s">
        <v>25</v>
      </c>
      <c r="B17" s="37" t="s">
        <v>25</v>
      </c>
      <c r="C17" s="58"/>
      <c r="D17" s="59"/>
      <c r="E17" s="79"/>
      <c r="F17" s="80"/>
      <c r="G17" s="79"/>
      <c r="H17" s="80"/>
      <c r="I17" s="79">
        <f>SUMIF(F86:F110,A17,I86:I110)</f>
        <v>0</v>
      </c>
      <c r="J17" s="81"/>
    </row>
    <row r="18" spans="1:10" ht="23.25" customHeight="1" x14ac:dyDescent="0.25">
      <c r="A18" s="196" t="s">
        <v>26</v>
      </c>
      <c r="B18" s="37" t="s">
        <v>26</v>
      </c>
      <c r="C18" s="58"/>
      <c r="D18" s="59"/>
      <c r="E18" s="79"/>
      <c r="F18" s="80"/>
      <c r="G18" s="79"/>
      <c r="H18" s="80"/>
      <c r="I18" s="79">
        <f>SUMIF(F86:F110,A18,I86:I110)</f>
        <v>0</v>
      </c>
      <c r="J18" s="81"/>
    </row>
    <row r="19" spans="1:10" ht="23.25" customHeight="1" x14ac:dyDescent="0.25">
      <c r="A19" s="196" t="s">
        <v>150</v>
      </c>
      <c r="B19" s="37" t="s">
        <v>27</v>
      </c>
      <c r="C19" s="58"/>
      <c r="D19" s="59"/>
      <c r="E19" s="79"/>
      <c r="F19" s="80"/>
      <c r="G19" s="79"/>
      <c r="H19" s="80"/>
      <c r="I19" s="79">
        <f>SUMIF(F86:F110,A19,I86:I110)</f>
        <v>0</v>
      </c>
      <c r="J19" s="81"/>
    </row>
    <row r="20" spans="1:10" ht="23.25" customHeight="1" x14ac:dyDescent="0.25">
      <c r="A20" s="196" t="s">
        <v>151</v>
      </c>
      <c r="B20" s="37" t="s">
        <v>28</v>
      </c>
      <c r="C20" s="58"/>
      <c r="D20" s="59"/>
      <c r="E20" s="79"/>
      <c r="F20" s="80"/>
      <c r="G20" s="79"/>
      <c r="H20" s="80"/>
      <c r="I20" s="79">
        <f>SUMIF(F86:F110,A20,I86:I110)</f>
        <v>0</v>
      </c>
      <c r="J20" s="81"/>
    </row>
    <row r="21" spans="1:10" ht="23.25" customHeight="1" x14ac:dyDescent="0.25">
      <c r="A21" s="2"/>
      <c r="B21" s="47" t="s">
        <v>29</v>
      </c>
      <c r="C21" s="60"/>
      <c r="D21" s="61"/>
      <c r="E21" s="85"/>
      <c r="F21" s="86"/>
      <c r="G21" s="85"/>
      <c r="H21" s="86"/>
      <c r="I21" s="85">
        <f>SUM(I16:J20)</f>
        <v>0</v>
      </c>
      <c r="J21" s="95"/>
    </row>
    <row r="22" spans="1:10" ht="33" customHeight="1" x14ac:dyDescent="0.25">
      <c r="A22" s="2"/>
      <c r="B22" s="41" t="s">
        <v>33</v>
      </c>
      <c r="C22" s="58"/>
      <c r="D22" s="59"/>
      <c r="E22" s="62"/>
      <c r="F22" s="38"/>
      <c r="G22" s="32"/>
      <c r="H22" s="32"/>
      <c r="I22" s="32"/>
      <c r="J22" s="39"/>
    </row>
    <row r="23" spans="1:10" ht="23.25" customHeight="1" x14ac:dyDescent="0.25">
      <c r="A23" s="2">
        <f>ZakladDPHSni*SazbaDPH1/100</f>
        <v>0</v>
      </c>
      <c r="B23" s="37" t="s">
        <v>12</v>
      </c>
      <c r="C23" s="58"/>
      <c r="D23" s="59"/>
      <c r="E23" s="63">
        <v>15</v>
      </c>
      <c r="F23" s="38" t="s">
        <v>0</v>
      </c>
      <c r="G23" s="93">
        <f>ZakladDPHSniVypocet</f>
        <v>0</v>
      </c>
      <c r="H23" s="94"/>
      <c r="I23" s="94"/>
      <c r="J23" s="39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7" t="s">
        <v>13</v>
      </c>
      <c r="C24" s="58"/>
      <c r="D24" s="59"/>
      <c r="E24" s="63">
        <f>SazbaDPH1</f>
        <v>15</v>
      </c>
      <c r="F24" s="38" t="s">
        <v>0</v>
      </c>
      <c r="G24" s="91">
        <f>IF(A24&gt;50, ROUNDUP(A23, 0), ROUNDDOWN(A23, 0))</f>
        <v>0</v>
      </c>
      <c r="H24" s="92"/>
      <c r="I24" s="92"/>
      <c r="J24" s="39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7" t="s">
        <v>14</v>
      </c>
      <c r="C25" s="58"/>
      <c r="D25" s="59"/>
      <c r="E25" s="63">
        <v>21</v>
      </c>
      <c r="F25" s="38" t="s">
        <v>0</v>
      </c>
      <c r="G25" s="93">
        <f>ZakladDPHZaklVypocet</f>
        <v>0</v>
      </c>
      <c r="H25" s="94"/>
      <c r="I25" s="94"/>
      <c r="J25" s="39" t="str">
        <f t="shared" si="0"/>
        <v>CZK</v>
      </c>
    </row>
    <row r="26" spans="1:10" ht="23.25" customHeight="1" x14ac:dyDescent="0.25">
      <c r="A26" s="2">
        <f>(A25-INT(A25))*100</f>
        <v>0</v>
      </c>
      <c r="B26" s="31" t="s">
        <v>15</v>
      </c>
      <c r="C26" s="64"/>
      <c r="D26" s="51"/>
      <c r="E26" s="65">
        <f>SazbaDPH2</f>
        <v>21</v>
      </c>
      <c r="F26" s="29" t="s">
        <v>0</v>
      </c>
      <c r="G26" s="76">
        <f>IF(A26&gt;50, ROUNDUP(A25, 0), ROUNDDOWN(A25, 0))</f>
        <v>0</v>
      </c>
      <c r="H26" s="77"/>
      <c r="I26" s="77"/>
      <c r="J26" s="36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0" t="s">
        <v>4</v>
      </c>
      <c r="C27" s="66"/>
      <c r="D27" s="67"/>
      <c r="E27" s="66"/>
      <c r="F27" s="16"/>
      <c r="G27" s="78">
        <f>CenaCelkem-(ZakladDPHSni+DPHSni+ZakladDPHZakl+DPHZakl)</f>
        <v>0</v>
      </c>
      <c r="H27" s="78"/>
      <c r="I27" s="78"/>
      <c r="J27" s="40" t="str">
        <f t="shared" si="0"/>
        <v>CZK</v>
      </c>
    </row>
    <row r="28" spans="1:10" ht="27.75" hidden="1" customHeight="1" thickBot="1" x14ac:dyDescent="0.3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IF(A29&gt;50, ROUNDUP(A27, 0), ROUNDDOWN(A27, 0))</f>
        <v>0</v>
      </c>
      <c r="H29" s="171"/>
      <c r="I29" s="171"/>
      <c r="J29" s="172" t="s">
        <v>78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68" t="s">
        <v>11</v>
      </c>
      <c r="D32" s="69"/>
      <c r="E32" s="69"/>
      <c r="F32" s="15" t="s">
        <v>10</v>
      </c>
      <c r="G32" s="25"/>
      <c r="H32" s="26"/>
      <c r="I32" s="25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0"/>
      <c r="D34" s="96"/>
      <c r="E34" s="97"/>
      <c r="G34" s="98"/>
      <c r="H34" s="99"/>
      <c r="I34" s="99"/>
      <c r="J34" s="24"/>
    </row>
    <row r="35" spans="1:10" ht="12.75" customHeight="1" x14ac:dyDescent="0.25">
      <c r="A35" s="2"/>
      <c r="B35" s="2"/>
      <c r="D35" s="90" t="s">
        <v>2</v>
      </c>
      <c r="E35" s="90"/>
      <c r="H35" s="10" t="s">
        <v>3</v>
      </c>
      <c r="J35" s="9"/>
    </row>
    <row r="36" spans="1:10" ht="13.5" customHeight="1" thickBot="1" x14ac:dyDescent="0.3">
      <c r="A36" s="11"/>
      <c r="B36" s="11"/>
      <c r="C36" s="71"/>
      <c r="D36" s="71"/>
      <c r="E36" s="71"/>
      <c r="F36" s="12"/>
      <c r="G36" s="12"/>
      <c r="H36" s="12"/>
      <c r="I36" s="12"/>
      <c r="J36" s="13"/>
    </row>
    <row r="37" spans="1:10" ht="27" customHeight="1" x14ac:dyDescent="0.25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5">
      <c r="A39" s="134">
        <v>1</v>
      </c>
      <c r="B39" s="144" t="s">
        <v>56</v>
      </c>
      <c r="C39" s="145"/>
      <c r="D39" s="145"/>
      <c r="E39" s="145"/>
      <c r="F39" s="146">
        <f>'00 00 Naklady'!AE29+'001 001 Pol'!AE27+'101 101 Pol'!AE236+'301 301 Pol'!AE165+'302 302 Pol'!AE156+'303 303 Pol'!AE181+'304 304 Pol'!AE115+'305 305 Pol'!AE195+'402 402 Pol'!AE71</f>
        <v>0</v>
      </c>
      <c r="G39" s="147">
        <f>'00 00 Naklady'!AF29+'001 001 Pol'!AF27+'101 101 Pol'!AF236+'301 301 Pol'!AF165+'302 302 Pol'!AF156+'303 303 Pol'!AF181+'304 304 Pol'!AF115+'305 305 Pol'!AF195+'402 402 Pol'!AF71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5">
      <c r="A40" s="134">
        <v>2</v>
      </c>
      <c r="B40" s="150"/>
      <c r="C40" s="151" t="s">
        <v>57</v>
      </c>
      <c r="D40" s="151"/>
      <c r="E40" s="151"/>
      <c r="F40" s="152">
        <f>'00 00 Naklady'!AE29</f>
        <v>0</v>
      </c>
      <c r="G40" s="153">
        <f>'00 00 Naklady'!AF29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5">
      <c r="A41" s="134">
        <v>3</v>
      </c>
      <c r="B41" s="155" t="s">
        <v>58</v>
      </c>
      <c r="C41" s="145" t="s">
        <v>59</v>
      </c>
      <c r="D41" s="145"/>
      <c r="E41" s="145"/>
      <c r="F41" s="156">
        <f>'00 00 Naklady'!AE29</f>
        <v>0</v>
      </c>
      <c r="G41" s="148">
        <f>'00 00 Naklady'!AF29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5">
      <c r="A42" s="134">
        <v>2</v>
      </c>
      <c r="B42" s="150"/>
      <c r="C42" s="151" t="s">
        <v>60</v>
      </c>
      <c r="D42" s="151"/>
      <c r="E42" s="151"/>
      <c r="F42" s="152"/>
      <c r="G42" s="153"/>
      <c r="H42" s="153">
        <f>(F42*SazbaDPH1/100)+(G42*SazbaDPH2/100)</f>
        <v>0</v>
      </c>
      <c r="I42" s="153"/>
      <c r="J42" s="154"/>
    </row>
    <row r="43" spans="1:10" ht="25.5" customHeight="1" x14ac:dyDescent="0.25">
      <c r="A43" s="134">
        <v>2</v>
      </c>
      <c r="B43" s="150" t="s">
        <v>61</v>
      </c>
      <c r="C43" s="151" t="s">
        <v>62</v>
      </c>
      <c r="D43" s="151"/>
      <c r="E43" s="151"/>
      <c r="F43" s="152">
        <f>'001 001 Pol'!AE27</f>
        <v>0</v>
      </c>
      <c r="G43" s="153">
        <f>'001 001 Pol'!AF27</f>
        <v>0</v>
      </c>
      <c r="H43" s="153">
        <f>(F43*SazbaDPH1/100)+(G43*SazbaDPH2/100)</f>
        <v>0</v>
      </c>
      <c r="I43" s="153">
        <f>F43+G43+H43</f>
        <v>0</v>
      </c>
      <c r="J43" s="154" t="str">
        <f>IF(CenaCelkemVypocet=0,"",I43/CenaCelkemVypocet*100)</f>
        <v/>
      </c>
    </row>
    <row r="44" spans="1:10" ht="25.5" customHeight="1" x14ac:dyDescent="0.25">
      <c r="A44" s="134">
        <v>3</v>
      </c>
      <c r="B44" s="155" t="s">
        <v>61</v>
      </c>
      <c r="C44" s="145" t="s">
        <v>62</v>
      </c>
      <c r="D44" s="145"/>
      <c r="E44" s="145"/>
      <c r="F44" s="156">
        <f>'001 001 Pol'!AE27</f>
        <v>0</v>
      </c>
      <c r="G44" s="148">
        <f>'001 001 Pol'!AF27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5">
      <c r="A45" s="134">
        <v>2</v>
      </c>
      <c r="B45" s="150" t="s">
        <v>63</v>
      </c>
      <c r="C45" s="151" t="s">
        <v>64</v>
      </c>
      <c r="D45" s="151"/>
      <c r="E45" s="151"/>
      <c r="F45" s="152">
        <f>'101 101 Pol'!AE236</f>
        <v>0</v>
      </c>
      <c r="G45" s="153">
        <f>'101 101 Pol'!AF236</f>
        <v>0</v>
      </c>
      <c r="H45" s="153">
        <f>(F45*SazbaDPH1/100)+(G45*SazbaDPH2/100)</f>
        <v>0</v>
      </c>
      <c r="I45" s="153">
        <f>F45+G45+H45</f>
        <v>0</v>
      </c>
      <c r="J45" s="154" t="str">
        <f>IF(CenaCelkemVypocet=0,"",I45/CenaCelkemVypocet*100)</f>
        <v/>
      </c>
    </row>
    <row r="46" spans="1:10" ht="25.5" customHeight="1" x14ac:dyDescent="0.25">
      <c r="A46" s="134">
        <v>3</v>
      </c>
      <c r="B46" s="155" t="s">
        <v>63</v>
      </c>
      <c r="C46" s="145" t="s">
        <v>64</v>
      </c>
      <c r="D46" s="145"/>
      <c r="E46" s="145"/>
      <c r="F46" s="156">
        <f>'101 101 Pol'!AE236</f>
        <v>0</v>
      </c>
      <c r="G46" s="148">
        <f>'101 101 Pol'!AF236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5">
      <c r="A47" s="134">
        <v>2</v>
      </c>
      <c r="B47" s="150" t="s">
        <v>65</v>
      </c>
      <c r="C47" s="151" t="s">
        <v>66</v>
      </c>
      <c r="D47" s="151"/>
      <c r="E47" s="151"/>
      <c r="F47" s="152">
        <f>'301 301 Pol'!AE165</f>
        <v>0</v>
      </c>
      <c r="G47" s="153">
        <f>'301 301 Pol'!AF165</f>
        <v>0</v>
      </c>
      <c r="H47" s="153">
        <f>(F47*SazbaDPH1/100)+(G47*SazbaDPH2/100)</f>
        <v>0</v>
      </c>
      <c r="I47" s="153">
        <f>F47+G47+H47</f>
        <v>0</v>
      </c>
      <c r="J47" s="154" t="str">
        <f>IF(CenaCelkemVypocet=0,"",I47/CenaCelkemVypocet*100)</f>
        <v/>
      </c>
    </row>
    <row r="48" spans="1:10" ht="25.5" customHeight="1" x14ac:dyDescent="0.25">
      <c r="A48" s="134">
        <v>3</v>
      </c>
      <c r="B48" s="155" t="s">
        <v>65</v>
      </c>
      <c r="C48" s="145" t="s">
        <v>66</v>
      </c>
      <c r="D48" s="145"/>
      <c r="E48" s="145"/>
      <c r="F48" s="156">
        <f>'301 301 Pol'!AE165</f>
        <v>0</v>
      </c>
      <c r="G48" s="148">
        <f>'301 301 Pol'!AF165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5">
      <c r="A49" s="134">
        <v>2</v>
      </c>
      <c r="B49" s="150" t="s">
        <v>67</v>
      </c>
      <c r="C49" s="151" t="s">
        <v>68</v>
      </c>
      <c r="D49" s="151"/>
      <c r="E49" s="151"/>
      <c r="F49" s="152">
        <f>'302 302 Pol'!AE156</f>
        <v>0</v>
      </c>
      <c r="G49" s="153">
        <f>'302 302 Pol'!AF156</f>
        <v>0</v>
      </c>
      <c r="H49" s="153">
        <f>(F49*SazbaDPH1/100)+(G49*SazbaDPH2/100)</f>
        <v>0</v>
      </c>
      <c r="I49" s="153">
        <f>F49+G49+H49</f>
        <v>0</v>
      </c>
      <c r="J49" s="154" t="str">
        <f>IF(CenaCelkemVypocet=0,"",I49/CenaCelkemVypocet*100)</f>
        <v/>
      </c>
    </row>
    <row r="50" spans="1:10" ht="25.5" customHeight="1" x14ac:dyDescent="0.25">
      <c r="A50" s="134">
        <v>3</v>
      </c>
      <c r="B50" s="155" t="s">
        <v>67</v>
      </c>
      <c r="C50" s="145" t="s">
        <v>68</v>
      </c>
      <c r="D50" s="145"/>
      <c r="E50" s="145"/>
      <c r="F50" s="156">
        <f>'302 302 Pol'!AE156</f>
        <v>0</v>
      </c>
      <c r="G50" s="148">
        <f>'302 302 Pol'!AF156</f>
        <v>0</v>
      </c>
      <c r="H50" s="148">
        <f>(F50*SazbaDPH1/100)+(G50*SazbaDPH2/100)</f>
        <v>0</v>
      </c>
      <c r="I50" s="148">
        <f>F50+G50+H50</f>
        <v>0</v>
      </c>
      <c r="J50" s="149" t="str">
        <f>IF(CenaCelkemVypocet=0,"",I50/CenaCelkemVypocet*100)</f>
        <v/>
      </c>
    </row>
    <row r="51" spans="1:10" ht="25.5" customHeight="1" x14ac:dyDescent="0.25">
      <c r="A51" s="134">
        <v>2</v>
      </c>
      <c r="B51" s="150" t="s">
        <v>69</v>
      </c>
      <c r="C51" s="151" t="s">
        <v>70</v>
      </c>
      <c r="D51" s="151"/>
      <c r="E51" s="151"/>
      <c r="F51" s="152">
        <f>'303 303 Pol'!AE181</f>
        <v>0</v>
      </c>
      <c r="G51" s="153">
        <f>'303 303 Pol'!AF181</f>
        <v>0</v>
      </c>
      <c r="H51" s="153">
        <f>(F51*SazbaDPH1/100)+(G51*SazbaDPH2/100)</f>
        <v>0</v>
      </c>
      <c r="I51" s="153">
        <f>F51+G51+H51</f>
        <v>0</v>
      </c>
      <c r="J51" s="154" t="str">
        <f>IF(CenaCelkemVypocet=0,"",I51/CenaCelkemVypocet*100)</f>
        <v/>
      </c>
    </row>
    <row r="52" spans="1:10" ht="25.5" customHeight="1" x14ac:dyDescent="0.25">
      <c r="A52" s="134">
        <v>3</v>
      </c>
      <c r="B52" s="155" t="s">
        <v>69</v>
      </c>
      <c r="C52" s="145" t="s">
        <v>70</v>
      </c>
      <c r="D52" s="145"/>
      <c r="E52" s="145"/>
      <c r="F52" s="156">
        <f>'303 303 Pol'!AE181</f>
        <v>0</v>
      </c>
      <c r="G52" s="148">
        <f>'303 303 Pol'!AF181</f>
        <v>0</v>
      </c>
      <c r="H52" s="148">
        <f>(F52*SazbaDPH1/100)+(G52*SazbaDPH2/100)</f>
        <v>0</v>
      </c>
      <c r="I52" s="148">
        <f>F52+G52+H52</f>
        <v>0</v>
      </c>
      <c r="J52" s="149" t="str">
        <f>IF(CenaCelkemVypocet=0,"",I52/CenaCelkemVypocet*100)</f>
        <v/>
      </c>
    </row>
    <row r="53" spans="1:10" ht="25.5" customHeight="1" x14ac:dyDescent="0.25">
      <c r="A53" s="134">
        <v>2</v>
      </c>
      <c r="B53" s="150" t="s">
        <v>71</v>
      </c>
      <c r="C53" s="151" t="s">
        <v>72</v>
      </c>
      <c r="D53" s="151"/>
      <c r="E53" s="151"/>
      <c r="F53" s="152">
        <f>'304 304 Pol'!AE115</f>
        <v>0</v>
      </c>
      <c r="G53" s="153">
        <f>'304 304 Pol'!AF115</f>
        <v>0</v>
      </c>
      <c r="H53" s="153">
        <f>(F53*SazbaDPH1/100)+(G53*SazbaDPH2/100)</f>
        <v>0</v>
      </c>
      <c r="I53" s="153">
        <f>F53+G53+H53</f>
        <v>0</v>
      </c>
      <c r="J53" s="154" t="str">
        <f>IF(CenaCelkemVypocet=0,"",I53/CenaCelkemVypocet*100)</f>
        <v/>
      </c>
    </row>
    <row r="54" spans="1:10" ht="25.5" customHeight="1" x14ac:dyDescent="0.25">
      <c r="A54" s="134">
        <v>3</v>
      </c>
      <c r="B54" s="155" t="s">
        <v>71</v>
      </c>
      <c r="C54" s="145" t="s">
        <v>72</v>
      </c>
      <c r="D54" s="145"/>
      <c r="E54" s="145"/>
      <c r="F54" s="156">
        <f>'304 304 Pol'!AE115</f>
        <v>0</v>
      </c>
      <c r="G54" s="148">
        <f>'304 304 Pol'!AF115</f>
        <v>0</v>
      </c>
      <c r="H54" s="148">
        <f>(F54*SazbaDPH1/100)+(G54*SazbaDPH2/100)</f>
        <v>0</v>
      </c>
      <c r="I54" s="148">
        <f>F54+G54+H54</f>
        <v>0</v>
      </c>
      <c r="J54" s="149" t="str">
        <f>IF(CenaCelkemVypocet=0,"",I54/CenaCelkemVypocet*100)</f>
        <v/>
      </c>
    </row>
    <row r="55" spans="1:10" ht="25.5" customHeight="1" x14ac:dyDescent="0.25">
      <c r="A55" s="134">
        <v>2</v>
      </c>
      <c r="B55" s="150" t="s">
        <v>73</v>
      </c>
      <c r="C55" s="151" t="s">
        <v>74</v>
      </c>
      <c r="D55" s="151"/>
      <c r="E55" s="151"/>
      <c r="F55" s="152">
        <f>'305 305 Pol'!AE195</f>
        <v>0</v>
      </c>
      <c r="G55" s="153">
        <f>'305 305 Pol'!AF195</f>
        <v>0</v>
      </c>
      <c r="H55" s="153">
        <f>(F55*SazbaDPH1/100)+(G55*SazbaDPH2/100)</f>
        <v>0</v>
      </c>
      <c r="I55" s="153">
        <f>F55+G55+H55</f>
        <v>0</v>
      </c>
      <c r="J55" s="154" t="str">
        <f>IF(CenaCelkemVypocet=0,"",I55/CenaCelkemVypocet*100)</f>
        <v/>
      </c>
    </row>
    <row r="56" spans="1:10" ht="25.5" customHeight="1" x14ac:dyDescent="0.25">
      <c r="A56" s="134">
        <v>3</v>
      </c>
      <c r="B56" s="155" t="s">
        <v>73</v>
      </c>
      <c r="C56" s="145" t="s">
        <v>74</v>
      </c>
      <c r="D56" s="145"/>
      <c r="E56" s="145"/>
      <c r="F56" s="156">
        <f>'305 305 Pol'!AE195</f>
        <v>0</v>
      </c>
      <c r="G56" s="148">
        <f>'305 305 Pol'!AF195</f>
        <v>0</v>
      </c>
      <c r="H56" s="148">
        <f>(F56*SazbaDPH1/100)+(G56*SazbaDPH2/100)</f>
        <v>0</v>
      </c>
      <c r="I56" s="148">
        <f>F56+G56+H56</f>
        <v>0</v>
      </c>
      <c r="J56" s="149" t="str">
        <f>IF(CenaCelkemVypocet=0,"",I56/CenaCelkemVypocet*100)</f>
        <v/>
      </c>
    </row>
    <row r="57" spans="1:10" ht="25.5" customHeight="1" x14ac:dyDescent="0.25">
      <c r="A57" s="134">
        <v>2</v>
      </c>
      <c r="B57" s="150" t="s">
        <v>75</v>
      </c>
      <c r="C57" s="151" t="s">
        <v>76</v>
      </c>
      <c r="D57" s="151"/>
      <c r="E57" s="151"/>
      <c r="F57" s="152">
        <f>'402 402 Pol'!AE71</f>
        <v>0</v>
      </c>
      <c r="G57" s="153">
        <f>'402 402 Pol'!AF71</f>
        <v>0</v>
      </c>
      <c r="H57" s="153">
        <f>(F57*SazbaDPH1/100)+(G57*SazbaDPH2/100)</f>
        <v>0</v>
      </c>
      <c r="I57" s="153">
        <f>F57+G57+H57</f>
        <v>0</v>
      </c>
      <c r="J57" s="154" t="str">
        <f>IF(CenaCelkemVypocet=0,"",I57/CenaCelkemVypocet*100)</f>
        <v/>
      </c>
    </row>
    <row r="58" spans="1:10" ht="25.5" customHeight="1" x14ac:dyDescent="0.25">
      <c r="A58" s="134">
        <v>3</v>
      </c>
      <c r="B58" s="155" t="s">
        <v>75</v>
      </c>
      <c r="C58" s="145" t="s">
        <v>76</v>
      </c>
      <c r="D58" s="145"/>
      <c r="E58" s="145"/>
      <c r="F58" s="156">
        <f>'402 402 Pol'!AE71</f>
        <v>0</v>
      </c>
      <c r="G58" s="148">
        <f>'402 402 Pol'!AF71</f>
        <v>0</v>
      </c>
      <c r="H58" s="148">
        <f>(F58*SazbaDPH1/100)+(G58*SazbaDPH2/100)</f>
        <v>0</v>
      </c>
      <c r="I58" s="148">
        <f>F58+G58+H58</f>
        <v>0</v>
      </c>
      <c r="J58" s="149" t="str">
        <f>IF(CenaCelkemVypocet=0,"",I58/CenaCelkemVypocet*100)</f>
        <v/>
      </c>
    </row>
    <row r="59" spans="1:10" ht="25.5" customHeight="1" x14ac:dyDescent="0.25">
      <c r="A59" s="134"/>
      <c r="B59" s="157" t="s">
        <v>77</v>
      </c>
      <c r="C59" s="158"/>
      <c r="D59" s="158"/>
      <c r="E59" s="159"/>
      <c r="F59" s="160">
        <f>SUMIF(A39:A58,"=1",F39:F58)</f>
        <v>0</v>
      </c>
      <c r="G59" s="161">
        <f>SUMIF(A39:A58,"=1",G39:G58)</f>
        <v>0</v>
      </c>
      <c r="H59" s="161">
        <f>SUMIF(A39:A58,"=1",H39:H58)</f>
        <v>0</v>
      </c>
      <c r="I59" s="161">
        <f>SUMIF(A39:A58,"=1",I39:I58)</f>
        <v>0</v>
      </c>
      <c r="J59" s="162">
        <f>SUMIF(A39:A58,"=1",J39:J58)</f>
        <v>0</v>
      </c>
    </row>
    <row r="61" spans="1:10" x14ac:dyDescent="0.25">
      <c r="A61" t="s">
        <v>79</v>
      </c>
      <c r="B61" t="s">
        <v>80</v>
      </c>
    </row>
    <row r="62" spans="1:10" x14ac:dyDescent="0.25">
      <c r="A62" t="s">
        <v>81</v>
      </c>
      <c r="B62" t="s">
        <v>82</v>
      </c>
    </row>
    <row r="63" spans="1:10" x14ac:dyDescent="0.25">
      <c r="A63" t="s">
        <v>83</v>
      </c>
      <c r="B63" t="s">
        <v>84</v>
      </c>
    </row>
    <row r="64" spans="1:10" x14ac:dyDescent="0.25">
      <c r="A64" t="s">
        <v>81</v>
      </c>
      <c r="B64" t="s">
        <v>85</v>
      </c>
    </row>
    <row r="65" spans="1:52" x14ac:dyDescent="0.25">
      <c r="A65" t="s">
        <v>83</v>
      </c>
      <c r="B65" t="s">
        <v>86</v>
      </c>
    </row>
    <row r="66" spans="1:52" x14ac:dyDescent="0.25">
      <c r="A66" t="s">
        <v>81</v>
      </c>
      <c r="B66" t="s">
        <v>87</v>
      </c>
    </row>
    <row r="67" spans="1:52" x14ac:dyDescent="0.25">
      <c r="A67" t="s">
        <v>83</v>
      </c>
      <c r="B67" t="s">
        <v>88</v>
      </c>
    </row>
    <row r="68" spans="1:52" x14ac:dyDescent="0.25">
      <c r="A68" t="s">
        <v>81</v>
      </c>
      <c r="B68" t="s">
        <v>89</v>
      </c>
    </row>
    <row r="69" spans="1:52" x14ac:dyDescent="0.25">
      <c r="A69" t="s">
        <v>83</v>
      </c>
      <c r="B69" t="s">
        <v>90</v>
      </c>
    </row>
    <row r="70" spans="1:52" x14ac:dyDescent="0.25">
      <c r="A70" t="s">
        <v>81</v>
      </c>
      <c r="B70" t="s">
        <v>91</v>
      </c>
    </row>
    <row r="71" spans="1:52" x14ac:dyDescent="0.25">
      <c r="A71" t="s">
        <v>83</v>
      </c>
      <c r="B71" t="s">
        <v>92</v>
      </c>
    </row>
    <row r="72" spans="1:52" x14ac:dyDescent="0.25">
      <c r="A72" t="s">
        <v>81</v>
      </c>
      <c r="B72" t="s">
        <v>93</v>
      </c>
    </row>
    <row r="73" spans="1:52" x14ac:dyDescent="0.25">
      <c r="A73" t="s">
        <v>83</v>
      </c>
      <c r="B73" t="s">
        <v>94</v>
      </c>
    </row>
    <row r="74" spans="1:52" x14ac:dyDescent="0.25">
      <c r="A74" t="s">
        <v>81</v>
      </c>
      <c r="B74" t="s">
        <v>95</v>
      </c>
    </row>
    <row r="75" spans="1:52" x14ac:dyDescent="0.25">
      <c r="A75" t="s">
        <v>83</v>
      </c>
      <c r="B75" t="s">
        <v>96</v>
      </c>
    </row>
    <row r="76" spans="1:52" x14ac:dyDescent="0.25">
      <c r="A76" t="s">
        <v>81</v>
      </c>
      <c r="B76" t="s">
        <v>97</v>
      </c>
    </row>
    <row r="77" spans="1:52" x14ac:dyDescent="0.25">
      <c r="A77" t="s">
        <v>83</v>
      </c>
      <c r="B77" t="s">
        <v>98</v>
      </c>
    </row>
    <row r="78" spans="1:52" x14ac:dyDescent="0.25">
      <c r="A78" t="s">
        <v>81</v>
      </c>
      <c r="B78" t="s">
        <v>99</v>
      </c>
    </row>
    <row r="79" spans="1:52" x14ac:dyDescent="0.25">
      <c r="A79" t="s">
        <v>83</v>
      </c>
      <c r="B79" t="s">
        <v>100</v>
      </c>
    </row>
    <row r="80" spans="1:52" ht="26.4" x14ac:dyDescent="0.25">
      <c r="B80" s="174" t="s">
        <v>101</v>
      </c>
      <c r="C80" s="174"/>
      <c r="D80" s="174"/>
      <c r="E80" s="174"/>
      <c r="F80" s="174"/>
      <c r="G80" s="174"/>
      <c r="H80" s="174"/>
      <c r="I80" s="174"/>
      <c r="J80" s="174"/>
      <c r="AZ80" s="173" t="str">
        <f>B80</f>
        <v>KONEČNÉ ÚPRAVY POVRCHŮ, KTERÁ ZDE NEJSOU UVEDENY JSOU V PROJEKTU KOMUNIKACE A CHODNÍKŮ !!!</v>
      </c>
    </row>
    <row r="83" spans="1:10" ht="15.6" x14ac:dyDescent="0.3">
      <c r="B83" s="175" t="s">
        <v>102</v>
      </c>
    </row>
    <row r="85" spans="1:10" ht="25.5" customHeight="1" x14ac:dyDescent="0.25">
      <c r="A85" s="177"/>
      <c r="B85" s="180" t="s">
        <v>17</v>
      </c>
      <c r="C85" s="180" t="s">
        <v>5</v>
      </c>
      <c r="D85" s="181"/>
      <c r="E85" s="181"/>
      <c r="F85" s="182" t="s">
        <v>103</v>
      </c>
      <c r="G85" s="182"/>
      <c r="H85" s="182"/>
      <c r="I85" s="182" t="s">
        <v>29</v>
      </c>
      <c r="J85" s="182" t="s">
        <v>0</v>
      </c>
    </row>
    <row r="86" spans="1:10" ht="36.75" customHeight="1" x14ac:dyDescent="0.25">
      <c r="A86" s="178"/>
      <c r="B86" s="183" t="s">
        <v>104</v>
      </c>
      <c r="C86" s="184" t="s">
        <v>105</v>
      </c>
      <c r="D86" s="185"/>
      <c r="E86" s="185"/>
      <c r="F86" s="192" t="s">
        <v>24</v>
      </c>
      <c r="G86" s="193"/>
      <c r="H86" s="193"/>
      <c r="I86" s="193">
        <f>'001 001 Pol'!G8+'101 101 Pol'!G8+'301 301 Pol'!G8+'303 303 Pol'!G8</f>
        <v>0</v>
      </c>
      <c r="J86" s="189" t="str">
        <f>IF(I111=0,"",I86/I111*100)</f>
        <v/>
      </c>
    </row>
    <row r="87" spans="1:10" ht="36.75" customHeight="1" x14ac:dyDescent="0.25">
      <c r="A87" s="178"/>
      <c r="B87" s="183" t="s">
        <v>106</v>
      </c>
      <c r="C87" s="184" t="s">
        <v>107</v>
      </c>
      <c r="D87" s="185"/>
      <c r="E87" s="185"/>
      <c r="F87" s="192" t="s">
        <v>24</v>
      </c>
      <c r="G87" s="193"/>
      <c r="H87" s="193"/>
      <c r="I87" s="193">
        <f>'001 001 Pol'!G12+'101 101 Pol'!G13+'302 302 Pol'!G8+'304 304 Pol'!G8</f>
        <v>0</v>
      </c>
      <c r="J87" s="189" t="str">
        <f>IF(I111=0,"",I87/I111*100)</f>
        <v/>
      </c>
    </row>
    <row r="88" spans="1:10" ht="36.75" customHeight="1" x14ac:dyDescent="0.25">
      <c r="A88" s="178"/>
      <c r="B88" s="183" t="s">
        <v>108</v>
      </c>
      <c r="C88" s="184" t="s">
        <v>109</v>
      </c>
      <c r="D88" s="185"/>
      <c r="E88" s="185"/>
      <c r="F88" s="192" t="s">
        <v>24</v>
      </c>
      <c r="G88" s="193"/>
      <c r="H88" s="193"/>
      <c r="I88" s="193">
        <f>'101 101 Pol'!G25+'301 301 Pol'!G13+'302 302 Pol'!G12+'303 303 Pol'!G17+'304 304 Pol'!G12+'305 305 Pol'!G8</f>
        <v>0</v>
      </c>
      <c r="J88" s="189" t="str">
        <f>IF(I111=0,"",I88/I111*100)</f>
        <v/>
      </c>
    </row>
    <row r="89" spans="1:10" ht="36.75" customHeight="1" x14ac:dyDescent="0.25">
      <c r="A89" s="178"/>
      <c r="B89" s="183" t="s">
        <v>110</v>
      </c>
      <c r="C89" s="184" t="s">
        <v>111</v>
      </c>
      <c r="D89" s="185"/>
      <c r="E89" s="185"/>
      <c r="F89" s="192" t="s">
        <v>24</v>
      </c>
      <c r="G89" s="193"/>
      <c r="H89" s="193"/>
      <c r="I89" s="193">
        <f>'101 101 Pol'!G40+'301 301 Pol'!G36+'302 302 Pol'!G26+'303 303 Pol'!G44+'304 304 Pol'!G24+'305 305 Pol'!G37</f>
        <v>0</v>
      </c>
      <c r="J89" s="189" t="str">
        <f>IF(I111=0,"",I89/I111*100)</f>
        <v/>
      </c>
    </row>
    <row r="90" spans="1:10" ht="36.75" customHeight="1" x14ac:dyDescent="0.25">
      <c r="A90" s="178"/>
      <c r="B90" s="183" t="s">
        <v>112</v>
      </c>
      <c r="C90" s="184" t="s">
        <v>113</v>
      </c>
      <c r="D90" s="185"/>
      <c r="E90" s="185"/>
      <c r="F90" s="192" t="s">
        <v>24</v>
      </c>
      <c r="G90" s="193"/>
      <c r="H90" s="193"/>
      <c r="I90" s="193">
        <f>'001 001 Pol'!G16+'101 101 Pol'!G48+'301 301 Pol'!G46+'302 302 Pol'!G39+'303 303 Pol'!G66+'304 304 Pol'!G31+'305 305 Pol'!G48</f>
        <v>0</v>
      </c>
      <c r="J90" s="189" t="str">
        <f>IF(I111=0,"",I90/I111*100)</f>
        <v/>
      </c>
    </row>
    <row r="91" spans="1:10" ht="36.75" customHeight="1" x14ac:dyDescent="0.25">
      <c r="A91" s="178"/>
      <c r="B91" s="183" t="s">
        <v>114</v>
      </c>
      <c r="C91" s="184" t="s">
        <v>115</v>
      </c>
      <c r="D91" s="185"/>
      <c r="E91" s="185"/>
      <c r="F91" s="192" t="s">
        <v>24</v>
      </c>
      <c r="G91" s="193"/>
      <c r="H91" s="193"/>
      <c r="I91" s="193">
        <f>'001 001 Pol'!G23+'101 101 Pol'!G78+'301 301 Pol'!G63+'302 302 Pol'!G62+'303 303 Pol'!G85+'304 304 Pol'!G50+'305 305 Pol'!G72</f>
        <v>0</v>
      </c>
      <c r="J91" s="189" t="str">
        <f>IF(I111=0,"",I91/I111*100)</f>
        <v/>
      </c>
    </row>
    <row r="92" spans="1:10" ht="36.75" customHeight="1" x14ac:dyDescent="0.25">
      <c r="A92" s="178"/>
      <c r="B92" s="183" t="s">
        <v>116</v>
      </c>
      <c r="C92" s="184" t="s">
        <v>117</v>
      </c>
      <c r="D92" s="185"/>
      <c r="E92" s="185"/>
      <c r="F92" s="192" t="s">
        <v>24</v>
      </c>
      <c r="G92" s="193"/>
      <c r="H92" s="193"/>
      <c r="I92" s="193">
        <f>'101 101 Pol'!G108+'302 302 Pol'!G85+'303 303 Pol'!G110+'304 304 Pol'!G74</f>
        <v>0</v>
      </c>
      <c r="J92" s="189" t="str">
        <f>IF(I111=0,"",I92/I111*100)</f>
        <v/>
      </c>
    </row>
    <row r="93" spans="1:10" ht="36.75" customHeight="1" x14ac:dyDescent="0.25">
      <c r="A93" s="178"/>
      <c r="B93" s="183" t="s">
        <v>118</v>
      </c>
      <c r="C93" s="184" t="s">
        <v>119</v>
      </c>
      <c r="D93" s="185"/>
      <c r="E93" s="185"/>
      <c r="F93" s="192" t="s">
        <v>24</v>
      </c>
      <c r="G93" s="193"/>
      <c r="H93" s="193"/>
      <c r="I93" s="193">
        <f>'305 305 Pol'!G116</f>
        <v>0</v>
      </c>
      <c r="J93" s="189" t="str">
        <f>IF(I111=0,"",I93/I111*100)</f>
        <v/>
      </c>
    </row>
    <row r="94" spans="1:10" ht="36.75" customHeight="1" x14ac:dyDescent="0.25">
      <c r="A94" s="178"/>
      <c r="B94" s="183" t="s">
        <v>120</v>
      </c>
      <c r="C94" s="184" t="s">
        <v>121</v>
      </c>
      <c r="D94" s="185"/>
      <c r="E94" s="185"/>
      <c r="F94" s="192" t="s">
        <v>24</v>
      </c>
      <c r="G94" s="193"/>
      <c r="H94" s="193"/>
      <c r="I94" s="193">
        <f>'101 101 Pol'!G133+'301 301 Pol'!G84+'302 302 Pol'!G96+'303 303 Pol'!G114+'304 304 Pol'!G85+'305 305 Pol'!G140</f>
        <v>0</v>
      </c>
      <c r="J94" s="189" t="str">
        <f>IF(I111=0,"",I94/I111*100)</f>
        <v/>
      </c>
    </row>
    <row r="95" spans="1:10" ht="36.75" customHeight="1" x14ac:dyDescent="0.25">
      <c r="A95" s="178"/>
      <c r="B95" s="183" t="s">
        <v>122</v>
      </c>
      <c r="C95" s="184" t="s">
        <v>123</v>
      </c>
      <c r="D95" s="185"/>
      <c r="E95" s="185"/>
      <c r="F95" s="192" t="s">
        <v>24</v>
      </c>
      <c r="G95" s="193"/>
      <c r="H95" s="193"/>
      <c r="I95" s="193">
        <f>'101 101 Pol'!G140+'303 303 Pol'!G121</f>
        <v>0</v>
      </c>
      <c r="J95" s="189" t="str">
        <f>IF(I111=0,"",I95/I111*100)</f>
        <v/>
      </c>
    </row>
    <row r="96" spans="1:10" ht="36.75" customHeight="1" x14ac:dyDescent="0.25">
      <c r="A96" s="178"/>
      <c r="B96" s="183" t="s">
        <v>124</v>
      </c>
      <c r="C96" s="184" t="s">
        <v>125</v>
      </c>
      <c r="D96" s="185"/>
      <c r="E96" s="185"/>
      <c r="F96" s="192" t="s">
        <v>24</v>
      </c>
      <c r="G96" s="193"/>
      <c r="H96" s="193"/>
      <c r="I96" s="193">
        <f>'101 101 Pol'!G150+'303 303 Pol'!G129</f>
        <v>0</v>
      </c>
      <c r="J96" s="189" t="str">
        <f>IF(I111=0,"",I96/I111*100)</f>
        <v/>
      </c>
    </row>
    <row r="97" spans="1:10" ht="36.75" customHeight="1" x14ac:dyDescent="0.25">
      <c r="A97" s="178"/>
      <c r="B97" s="183" t="s">
        <v>126</v>
      </c>
      <c r="C97" s="184" t="s">
        <v>127</v>
      </c>
      <c r="D97" s="185"/>
      <c r="E97" s="185"/>
      <c r="F97" s="192" t="s">
        <v>24</v>
      </c>
      <c r="G97" s="193"/>
      <c r="H97" s="193"/>
      <c r="I97" s="193">
        <f>'101 101 Pol'!G158</f>
        <v>0</v>
      </c>
      <c r="J97" s="189" t="str">
        <f>IF(I111=0,"",I97/I111*100)</f>
        <v/>
      </c>
    </row>
    <row r="98" spans="1:10" ht="36.75" customHeight="1" x14ac:dyDescent="0.25">
      <c r="A98" s="178"/>
      <c r="B98" s="183" t="s">
        <v>128</v>
      </c>
      <c r="C98" s="184" t="s">
        <v>129</v>
      </c>
      <c r="D98" s="185"/>
      <c r="E98" s="185"/>
      <c r="F98" s="192" t="s">
        <v>24</v>
      </c>
      <c r="G98" s="193"/>
      <c r="H98" s="193"/>
      <c r="I98" s="193">
        <f>'301 301 Pol'!G95</f>
        <v>0</v>
      </c>
      <c r="J98" s="189" t="str">
        <f>IF(I111=0,"",I98/I111*100)</f>
        <v/>
      </c>
    </row>
    <row r="99" spans="1:10" ht="36.75" customHeight="1" x14ac:dyDescent="0.25">
      <c r="A99" s="178"/>
      <c r="B99" s="183" t="s">
        <v>130</v>
      </c>
      <c r="C99" s="184" t="s">
        <v>131</v>
      </c>
      <c r="D99" s="185"/>
      <c r="E99" s="185"/>
      <c r="F99" s="192" t="s">
        <v>24</v>
      </c>
      <c r="G99" s="193"/>
      <c r="H99" s="193"/>
      <c r="I99" s="193">
        <f>'101 101 Pol'!G164+'301 301 Pol'!G121+'302 302 Pol'!G109+'303 303 Pol'!G137+'304 304 Pol'!G89+'305 305 Pol'!G155</f>
        <v>0</v>
      </c>
      <c r="J99" s="189" t="str">
        <f>IF(I111=0,"",I99/I111*100)</f>
        <v/>
      </c>
    </row>
    <row r="100" spans="1:10" ht="36.75" customHeight="1" x14ac:dyDescent="0.25">
      <c r="A100" s="178"/>
      <c r="B100" s="183" t="s">
        <v>132</v>
      </c>
      <c r="C100" s="184" t="s">
        <v>133</v>
      </c>
      <c r="D100" s="185"/>
      <c r="E100" s="185"/>
      <c r="F100" s="192" t="s">
        <v>24</v>
      </c>
      <c r="G100" s="193"/>
      <c r="H100" s="193"/>
      <c r="I100" s="193">
        <f>'101 101 Pol'!G177+'301 301 Pol'!G132+'302 302 Pol'!G122+'303 303 Pol'!G148+'304 304 Pol'!G102+'305 305 Pol'!G171</f>
        <v>0</v>
      </c>
      <c r="J100" s="189" t="str">
        <f>IF(I111=0,"",I100/I111*100)</f>
        <v/>
      </c>
    </row>
    <row r="101" spans="1:10" ht="36.75" customHeight="1" x14ac:dyDescent="0.25">
      <c r="A101" s="178"/>
      <c r="B101" s="183" t="s">
        <v>134</v>
      </c>
      <c r="C101" s="184" t="s">
        <v>135</v>
      </c>
      <c r="D101" s="185"/>
      <c r="E101" s="185"/>
      <c r="F101" s="192" t="s">
        <v>24</v>
      </c>
      <c r="G101" s="193"/>
      <c r="H101" s="193"/>
      <c r="I101" s="193">
        <f>'101 101 Pol'!G191+'303 303 Pol'!G163</f>
        <v>0</v>
      </c>
      <c r="J101" s="189" t="str">
        <f>IF(I111=0,"",I101/I111*100)</f>
        <v/>
      </c>
    </row>
    <row r="102" spans="1:10" ht="36.75" customHeight="1" x14ac:dyDescent="0.25">
      <c r="A102" s="178"/>
      <c r="B102" s="183" t="s">
        <v>136</v>
      </c>
      <c r="C102" s="184" t="s">
        <v>137</v>
      </c>
      <c r="D102" s="185"/>
      <c r="E102" s="185"/>
      <c r="F102" s="192" t="s">
        <v>24</v>
      </c>
      <c r="G102" s="193"/>
      <c r="H102" s="193"/>
      <c r="I102" s="193">
        <f>'101 101 Pol'!G215</f>
        <v>0</v>
      </c>
      <c r="J102" s="189" t="str">
        <f>IF(I111=0,"",I102/I111*100)</f>
        <v/>
      </c>
    </row>
    <row r="103" spans="1:10" ht="36.75" customHeight="1" x14ac:dyDescent="0.25">
      <c r="A103" s="178"/>
      <c r="B103" s="183" t="s">
        <v>138</v>
      </c>
      <c r="C103" s="184" t="s">
        <v>139</v>
      </c>
      <c r="D103" s="185"/>
      <c r="E103" s="185"/>
      <c r="F103" s="192" t="s">
        <v>24</v>
      </c>
      <c r="G103" s="193"/>
      <c r="H103" s="193"/>
      <c r="I103" s="193">
        <f>'101 101 Pol'!G224+'301 301 Pol'!G161+'302 302 Pol'!G148+'303 303 Pol'!G170+'304 304 Pol'!G111+'305 305 Pol'!G191</f>
        <v>0</v>
      </c>
      <c r="J103" s="189" t="str">
        <f>IF(I111=0,"",I103/I111*100)</f>
        <v/>
      </c>
    </row>
    <row r="104" spans="1:10" ht="36.75" customHeight="1" x14ac:dyDescent="0.25">
      <c r="A104" s="178"/>
      <c r="B104" s="183" t="s">
        <v>140</v>
      </c>
      <c r="C104" s="184" t="s">
        <v>141</v>
      </c>
      <c r="D104" s="185"/>
      <c r="E104" s="185"/>
      <c r="F104" s="192" t="s">
        <v>25</v>
      </c>
      <c r="G104" s="193"/>
      <c r="H104" s="193"/>
      <c r="I104" s="193">
        <f>'302 302 Pol'!G151</f>
        <v>0</v>
      </c>
      <c r="J104" s="189" t="str">
        <f>IF(I111=0,"",I104/I111*100)</f>
        <v/>
      </c>
    </row>
    <row r="105" spans="1:10" ht="36.75" customHeight="1" x14ac:dyDescent="0.25">
      <c r="A105" s="178"/>
      <c r="B105" s="183" t="s">
        <v>142</v>
      </c>
      <c r="C105" s="184" t="s">
        <v>143</v>
      </c>
      <c r="D105" s="185"/>
      <c r="E105" s="185"/>
      <c r="F105" s="192" t="s">
        <v>26</v>
      </c>
      <c r="G105" s="193"/>
      <c r="H105" s="193"/>
      <c r="I105" s="193">
        <f>'402 402 Pol'!G8+'402 402 Pol'!G14</f>
        <v>0</v>
      </c>
      <c r="J105" s="189" t="str">
        <f>IF(I111=0,"",I105/I111*100)</f>
        <v/>
      </c>
    </row>
    <row r="106" spans="1:10" ht="36.75" customHeight="1" x14ac:dyDescent="0.25">
      <c r="A106" s="178"/>
      <c r="B106" s="183" t="s">
        <v>144</v>
      </c>
      <c r="C106" s="184" t="s">
        <v>145</v>
      </c>
      <c r="D106" s="185"/>
      <c r="E106" s="185"/>
      <c r="F106" s="192" t="s">
        <v>26</v>
      </c>
      <c r="G106" s="193"/>
      <c r="H106" s="193"/>
      <c r="I106" s="193">
        <f>'402 402 Pol'!G46</f>
        <v>0</v>
      </c>
      <c r="J106" s="189" t="str">
        <f>IF(I111=0,"",I106/I111*100)</f>
        <v/>
      </c>
    </row>
    <row r="107" spans="1:10" ht="36.75" customHeight="1" x14ac:dyDescent="0.25">
      <c r="A107" s="178"/>
      <c r="B107" s="183" t="s">
        <v>144</v>
      </c>
      <c r="C107" s="184" t="s">
        <v>146</v>
      </c>
      <c r="D107" s="185"/>
      <c r="E107" s="185"/>
      <c r="F107" s="192" t="s">
        <v>26</v>
      </c>
      <c r="G107" s="193"/>
      <c r="H107" s="193"/>
      <c r="I107" s="193">
        <f>'101 101 Pol'!G227</f>
        <v>0</v>
      </c>
      <c r="J107" s="189" t="str">
        <f>IF(I111=0,"",I107/I111*100)</f>
        <v/>
      </c>
    </row>
    <row r="108" spans="1:10" ht="36.75" customHeight="1" x14ac:dyDescent="0.25">
      <c r="A108" s="178"/>
      <c r="B108" s="183" t="s">
        <v>147</v>
      </c>
      <c r="C108" s="184" t="s">
        <v>148</v>
      </c>
      <c r="D108" s="185"/>
      <c r="E108" s="185"/>
      <c r="F108" s="192" t="s">
        <v>149</v>
      </c>
      <c r="G108" s="193"/>
      <c r="H108" s="193"/>
      <c r="I108" s="193">
        <f>'101 101 Pol'!G229+'303 303 Pol'!G174</f>
        <v>0</v>
      </c>
      <c r="J108" s="189" t="str">
        <f>IF(I111=0,"",I108/I111*100)</f>
        <v/>
      </c>
    </row>
    <row r="109" spans="1:10" ht="36.75" customHeight="1" x14ac:dyDescent="0.25">
      <c r="A109" s="178"/>
      <c r="B109" s="183" t="s">
        <v>150</v>
      </c>
      <c r="C109" s="184" t="s">
        <v>27</v>
      </c>
      <c r="D109" s="185"/>
      <c r="E109" s="185"/>
      <c r="F109" s="192" t="s">
        <v>150</v>
      </c>
      <c r="G109" s="193"/>
      <c r="H109" s="193"/>
      <c r="I109" s="193">
        <f>'00 00 Naklady'!G8</f>
        <v>0</v>
      </c>
      <c r="J109" s="189" t="str">
        <f>IF(I111=0,"",I109/I111*100)</f>
        <v/>
      </c>
    </row>
    <row r="110" spans="1:10" ht="36.75" customHeight="1" x14ac:dyDescent="0.25">
      <c r="A110" s="178"/>
      <c r="B110" s="183" t="s">
        <v>151</v>
      </c>
      <c r="C110" s="184" t="s">
        <v>28</v>
      </c>
      <c r="D110" s="185"/>
      <c r="E110" s="185"/>
      <c r="F110" s="192" t="s">
        <v>151</v>
      </c>
      <c r="G110" s="193"/>
      <c r="H110" s="193"/>
      <c r="I110" s="193">
        <f>'00 00 Naklady'!G15+'402 402 Pol'!G10</f>
        <v>0</v>
      </c>
      <c r="J110" s="189" t="str">
        <f>IF(I111=0,"",I110/I111*100)</f>
        <v/>
      </c>
    </row>
    <row r="111" spans="1:10" ht="25.5" customHeight="1" x14ac:dyDescent="0.25">
      <c r="A111" s="179"/>
      <c r="B111" s="186" t="s">
        <v>1</v>
      </c>
      <c r="C111" s="187"/>
      <c r="D111" s="188"/>
      <c r="E111" s="188"/>
      <c r="F111" s="194"/>
      <c r="G111" s="195"/>
      <c r="H111" s="195"/>
      <c r="I111" s="195">
        <f>SUM(I86:I110)</f>
        <v>0</v>
      </c>
      <c r="J111" s="190">
        <f>SUM(J86:J110)</f>
        <v>0</v>
      </c>
    </row>
    <row r="112" spans="1:10" x14ac:dyDescent="0.25">
      <c r="F112" s="133"/>
      <c r="G112" s="133"/>
      <c r="H112" s="133"/>
      <c r="I112" s="133"/>
      <c r="J112" s="191"/>
    </row>
    <row r="113" spans="6:10" x14ac:dyDescent="0.25">
      <c r="F113" s="133"/>
      <c r="G113" s="133"/>
      <c r="H113" s="133"/>
      <c r="I113" s="133"/>
      <c r="J113" s="191"/>
    </row>
    <row r="114" spans="6:10" x14ac:dyDescent="0.25">
      <c r="F114" s="133"/>
      <c r="G114" s="133"/>
      <c r="H114" s="133"/>
      <c r="I114" s="133"/>
      <c r="J114" s="191"/>
    </row>
  </sheetData>
  <sheetProtection algorithmName="SHA-512" hashValue="qpRy06dB1MTzSrJf5w+DIUstDg+LQ8f0aoQeqEEl8RZYdkldAgd/wB00c4TBEcqlzl3W9k+YzPw/3mcaAnpvLw==" saltValue="037gOgvRwrkno7Pz0aXJNg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8">
    <mergeCell ref="C109:E109"/>
    <mergeCell ref="C110:E110"/>
    <mergeCell ref="C104:E104"/>
    <mergeCell ref="C105:E105"/>
    <mergeCell ref="C106:E106"/>
    <mergeCell ref="C107:E107"/>
    <mergeCell ref="C108:E108"/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B59:E59"/>
    <mergeCell ref="B80:J80"/>
    <mergeCell ref="C86:E86"/>
    <mergeCell ref="C87:E87"/>
    <mergeCell ref="C88:E88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80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0" t="s">
        <v>6</v>
      </c>
      <c r="B1" s="100"/>
      <c r="C1" s="101"/>
      <c r="D1" s="100"/>
      <c r="E1" s="100"/>
      <c r="F1" s="100"/>
      <c r="G1" s="100"/>
    </row>
    <row r="2" spans="1:7" ht="24.9" customHeight="1" x14ac:dyDescent="0.25">
      <c r="A2" s="49" t="s">
        <v>7</v>
      </c>
      <c r="B2" s="48"/>
      <c r="C2" s="102"/>
      <c r="D2" s="102"/>
      <c r="E2" s="102"/>
      <c r="F2" s="102"/>
      <c r="G2" s="103"/>
    </row>
    <row r="3" spans="1:7" ht="24.9" customHeight="1" x14ac:dyDescent="0.25">
      <c r="A3" s="49" t="s">
        <v>8</v>
      </c>
      <c r="B3" s="48"/>
      <c r="C3" s="102"/>
      <c r="D3" s="102"/>
      <c r="E3" s="102"/>
      <c r="F3" s="102"/>
      <c r="G3" s="103"/>
    </row>
    <row r="4" spans="1:7" ht="24.9" customHeight="1" x14ac:dyDescent="0.25">
      <c r="A4" s="49" t="s">
        <v>9</v>
      </c>
      <c r="B4" s="48"/>
      <c r="C4" s="102"/>
      <c r="D4" s="102"/>
      <c r="E4" s="102"/>
      <c r="F4" s="102"/>
      <c r="G4" s="103"/>
    </row>
    <row r="5" spans="1:7" x14ac:dyDescent="0.25">
      <c r="B5" s="4"/>
      <c r="C5" s="5"/>
      <c r="D5" s="6"/>
    </row>
  </sheetData>
  <sheetProtection algorithmName="SHA-512" hashValue="tsGZYE8UufSnAvlyGxn2HT9Kbx3CFruAnX38qqmVNOQOgGdKteYgQ2T16tiSVjfGKUbI6WENq3Acv529OIE9ow==" saltValue="Wq+FtVFBU9YSQzN0W5DJO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6" customWidth="1"/>
    <col min="3" max="3" width="63.33203125" style="17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7" t="s">
        <v>152</v>
      </c>
      <c r="B1" s="197"/>
      <c r="C1" s="197"/>
      <c r="D1" s="197"/>
      <c r="E1" s="197"/>
      <c r="F1" s="197"/>
      <c r="G1" s="197"/>
      <c r="AG1" t="s">
        <v>153</v>
      </c>
    </row>
    <row r="2" spans="1:60" ht="25.05" customHeight="1" x14ac:dyDescent="0.25">
      <c r="A2" s="198" t="s">
        <v>7</v>
      </c>
      <c r="B2" s="48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5.05" customHeight="1" x14ac:dyDescent="0.25">
      <c r="A3" s="198" t="s">
        <v>8</v>
      </c>
      <c r="B3" s="48" t="s">
        <v>58</v>
      </c>
      <c r="C3" s="201" t="s">
        <v>59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5.05" customHeight="1" x14ac:dyDescent="0.25">
      <c r="A4" s="202" t="s">
        <v>9</v>
      </c>
      <c r="B4" s="203" t="s">
        <v>58</v>
      </c>
      <c r="C4" s="204" t="s">
        <v>59</v>
      </c>
      <c r="D4" s="205"/>
      <c r="E4" s="205"/>
      <c r="F4" s="205"/>
      <c r="G4" s="206"/>
      <c r="AG4" t="s">
        <v>157</v>
      </c>
    </row>
    <row r="5" spans="1:60" x14ac:dyDescent="0.25">
      <c r="D5" s="10"/>
    </row>
    <row r="6" spans="1:60" ht="39.6" x14ac:dyDescent="0.25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5">
      <c r="A8" s="224" t="s">
        <v>180</v>
      </c>
      <c r="B8" s="225" t="s">
        <v>150</v>
      </c>
      <c r="C8" s="240" t="s">
        <v>27</v>
      </c>
      <c r="D8" s="226"/>
      <c r="E8" s="227"/>
      <c r="F8" s="228"/>
      <c r="G8" s="228">
        <f>SUMIF(AG9:AG14,"&lt;&gt;NOR",G9:G14)</f>
        <v>0</v>
      </c>
      <c r="H8" s="228"/>
      <c r="I8" s="228">
        <f>SUM(I9:I14)</f>
        <v>0</v>
      </c>
      <c r="J8" s="228"/>
      <c r="K8" s="228">
        <f>SUM(K9:K14)</f>
        <v>0</v>
      </c>
      <c r="L8" s="228"/>
      <c r="M8" s="228">
        <f>SUM(M9:M14)</f>
        <v>0</v>
      </c>
      <c r="N8" s="227"/>
      <c r="O8" s="227">
        <f>SUM(O9:O14)</f>
        <v>0</v>
      </c>
      <c r="P8" s="227"/>
      <c r="Q8" s="227">
        <f>SUM(Q9:Q14)</f>
        <v>0</v>
      </c>
      <c r="R8" s="228"/>
      <c r="S8" s="228"/>
      <c r="T8" s="229"/>
      <c r="U8" s="223"/>
      <c r="V8" s="223">
        <f>SUM(V9:V14)</f>
        <v>0</v>
      </c>
      <c r="W8" s="223"/>
      <c r="X8" s="223"/>
      <c r="Y8" s="223"/>
      <c r="AG8" t="s">
        <v>181</v>
      </c>
    </row>
    <row r="9" spans="1:60" outlineLevel="1" x14ac:dyDescent="0.25">
      <c r="A9" s="231">
        <v>1</v>
      </c>
      <c r="B9" s="232" t="s">
        <v>182</v>
      </c>
      <c r="C9" s="241" t="s">
        <v>183</v>
      </c>
      <c r="D9" s="233" t="s">
        <v>184</v>
      </c>
      <c r="E9" s="234">
        <v>1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/>
      <c r="S9" s="236" t="s">
        <v>185</v>
      </c>
      <c r="T9" s="237" t="s">
        <v>186</v>
      </c>
      <c r="U9" s="222">
        <v>0</v>
      </c>
      <c r="V9" s="222">
        <f>ROUND(E9*U9,2)</f>
        <v>0</v>
      </c>
      <c r="W9" s="222"/>
      <c r="X9" s="222" t="s">
        <v>187</v>
      </c>
      <c r="Y9" s="222" t="s">
        <v>188</v>
      </c>
      <c r="Z9" s="212"/>
      <c r="AA9" s="212"/>
      <c r="AB9" s="212"/>
      <c r="AC9" s="212"/>
      <c r="AD9" s="212"/>
      <c r="AE9" s="212"/>
      <c r="AF9" s="212"/>
      <c r="AG9" s="212" t="s">
        <v>189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19"/>
      <c r="B10" s="220"/>
      <c r="C10" s="242" t="s">
        <v>190</v>
      </c>
      <c r="D10" s="239"/>
      <c r="E10" s="239"/>
      <c r="F10" s="239"/>
      <c r="G10" s="239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191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38" t="str">
        <f>C10</f>
        <v>Zaměření a vytýčení stávajících inženýrských sítí v místě stavby z hlediska jejich ochrany při provádění stavby.</v>
      </c>
      <c r="BB10" s="212"/>
      <c r="BC10" s="212"/>
      <c r="BD10" s="212"/>
      <c r="BE10" s="212"/>
      <c r="BF10" s="212"/>
      <c r="BG10" s="212"/>
      <c r="BH10" s="212"/>
    </row>
    <row r="11" spans="1:60" outlineLevel="1" x14ac:dyDescent="0.25">
      <c r="A11" s="231">
        <v>2</v>
      </c>
      <c r="B11" s="232" t="s">
        <v>192</v>
      </c>
      <c r="C11" s="241" t="s">
        <v>193</v>
      </c>
      <c r="D11" s="233" t="s">
        <v>184</v>
      </c>
      <c r="E11" s="234">
        <v>1</v>
      </c>
      <c r="F11" s="235"/>
      <c r="G11" s="236">
        <f>ROUND(E11*F11,2)</f>
        <v>0</v>
      </c>
      <c r="H11" s="235"/>
      <c r="I11" s="236">
        <f>ROUND(E11*H11,2)</f>
        <v>0</v>
      </c>
      <c r="J11" s="235"/>
      <c r="K11" s="236">
        <f>ROUND(E11*J11,2)</f>
        <v>0</v>
      </c>
      <c r="L11" s="236">
        <v>21</v>
      </c>
      <c r="M11" s="236">
        <f>G11*(1+L11/100)</f>
        <v>0</v>
      </c>
      <c r="N11" s="234">
        <v>0</v>
      </c>
      <c r="O11" s="234">
        <f>ROUND(E11*N11,2)</f>
        <v>0</v>
      </c>
      <c r="P11" s="234">
        <v>0</v>
      </c>
      <c r="Q11" s="234">
        <f>ROUND(E11*P11,2)</f>
        <v>0</v>
      </c>
      <c r="R11" s="236"/>
      <c r="S11" s="236" t="s">
        <v>185</v>
      </c>
      <c r="T11" s="237" t="s">
        <v>186</v>
      </c>
      <c r="U11" s="222">
        <v>0</v>
      </c>
      <c r="V11" s="222">
        <f>ROUND(E11*U11,2)</f>
        <v>0</v>
      </c>
      <c r="W11" s="222"/>
      <c r="X11" s="222" t="s">
        <v>187</v>
      </c>
      <c r="Y11" s="222" t="s">
        <v>188</v>
      </c>
      <c r="Z11" s="212"/>
      <c r="AA11" s="212"/>
      <c r="AB11" s="212"/>
      <c r="AC11" s="212"/>
      <c r="AD11" s="212"/>
      <c r="AE11" s="212"/>
      <c r="AF11" s="212"/>
      <c r="AG11" s="212" t="s">
        <v>189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5">
      <c r="A12" s="219"/>
      <c r="B12" s="220"/>
      <c r="C12" s="242" t="s">
        <v>194</v>
      </c>
      <c r="D12" s="239"/>
      <c r="E12" s="239"/>
      <c r="F12" s="239"/>
      <c r="G12" s="239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191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31">
        <v>3</v>
      </c>
      <c r="B13" s="232" t="s">
        <v>195</v>
      </c>
      <c r="C13" s="241" t="s">
        <v>196</v>
      </c>
      <c r="D13" s="233" t="s">
        <v>184</v>
      </c>
      <c r="E13" s="234">
        <v>1</v>
      </c>
      <c r="F13" s="235"/>
      <c r="G13" s="236">
        <f>ROUND(E13*F13,2)</f>
        <v>0</v>
      </c>
      <c r="H13" s="235"/>
      <c r="I13" s="236">
        <f>ROUND(E13*H13,2)</f>
        <v>0</v>
      </c>
      <c r="J13" s="235"/>
      <c r="K13" s="236">
        <f>ROUND(E13*J13,2)</f>
        <v>0</v>
      </c>
      <c r="L13" s="236">
        <v>21</v>
      </c>
      <c r="M13" s="236">
        <f>G13*(1+L13/100)</f>
        <v>0</v>
      </c>
      <c r="N13" s="234">
        <v>0</v>
      </c>
      <c r="O13" s="234">
        <f>ROUND(E13*N13,2)</f>
        <v>0</v>
      </c>
      <c r="P13" s="234">
        <v>0</v>
      </c>
      <c r="Q13" s="234">
        <f>ROUND(E13*P13,2)</f>
        <v>0</v>
      </c>
      <c r="R13" s="236"/>
      <c r="S13" s="236" t="s">
        <v>185</v>
      </c>
      <c r="T13" s="237" t="s">
        <v>186</v>
      </c>
      <c r="U13" s="222">
        <v>0</v>
      </c>
      <c r="V13" s="222">
        <f>ROUND(E13*U13,2)</f>
        <v>0</v>
      </c>
      <c r="W13" s="222"/>
      <c r="X13" s="222" t="s">
        <v>187</v>
      </c>
      <c r="Y13" s="222" t="s">
        <v>188</v>
      </c>
      <c r="Z13" s="212"/>
      <c r="AA13" s="212"/>
      <c r="AB13" s="212"/>
      <c r="AC13" s="212"/>
      <c r="AD13" s="212"/>
      <c r="AE13" s="212"/>
      <c r="AF13" s="212"/>
      <c r="AG13" s="212" t="s">
        <v>189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5">
      <c r="A14" s="219"/>
      <c r="B14" s="220"/>
      <c r="C14" s="242" t="s">
        <v>197</v>
      </c>
      <c r="D14" s="239"/>
      <c r="E14" s="239"/>
      <c r="F14" s="239"/>
      <c r="G14" s="239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191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x14ac:dyDescent="0.25">
      <c r="A15" s="224" t="s">
        <v>180</v>
      </c>
      <c r="B15" s="225" t="s">
        <v>151</v>
      </c>
      <c r="C15" s="240" t="s">
        <v>28</v>
      </c>
      <c r="D15" s="226"/>
      <c r="E15" s="227"/>
      <c r="F15" s="228"/>
      <c r="G15" s="228">
        <f>SUMIF(AG16:AG27,"&lt;&gt;NOR",G16:G27)</f>
        <v>0</v>
      </c>
      <c r="H15" s="228"/>
      <c r="I15" s="228">
        <f>SUM(I16:I27)</f>
        <v>0</v>
      </c>
      <c r="J15" s="228"/>
      <c r="K15" s="228">
        <f>SUM(K16:K27)</f>
        <v>0</v>
      </c>
      <c r="L15" s="228"/>
      <c r="M15" s="228">
        <f>SUM(M16:M27)</f>
        <v>0</v>
      </c>
      <c r="N15" s="227"/>
      <c r="O15" s="227">
        <f>SUM(O16:O27)</f>
        <v>0</v>
      </c>
      <c r="P15" s="227"/>
      <c r="Q15" s="227">
        <f>SUM(Q16:Q27)</f>
        <v>0</v>
      </c>
      <c r="R15" s="228"/>
      <c r="S15" s="228"/>
      <c r="T15" s="229"/>
      <c r="U15" s="223"/>
      <c r="V15" s="223">
        <f>SUM(V16:V27)</f>
        <v>0</v>
      </c>
      <c r="W15" s="223"/>
      <c r="X15" s="223"/>
      <c r="Y15" s="223"/>
      <c r="AG15" t="s">
        <v>181</v>
      </c>
    </row>
    <row r="16" spans="1:60" outlineLevel="1" x14ac:dyDescent="0.25">
      <c r="A16" s="231">
        <v>4</v>
      </c>
      <c r="B16" s="232" t="s">
        <v>198</v>
      </c>
      <c r="C16" s="241" t="s">
        <v>199</v>
      </c>
      <c r="D16" s="233" t="s">
        <v>184</v>
      </c>
      <c r="E16" s="234">
        <v>1</v>
      </c>
      <c r="F16" s="235"/>
      <c r="G16" s="236">
        <f>ROUND(E16*F16,2)</f>
        <v>0</v>
      </c>
      <c r="H16" s="235"/>
      <c r="I16" s="236">
        <f>ROUND(E16*H16,2)</f>
        <v>0</v>
      </c>
      <c r="J16" s="235"/>
      <c r="K16" s="236">
        <f>ROUND(E16*J16,2)</f>
        <v>0</v>
      </c>
      <c r="L16" s="236">
        <v>21</v>
      </c>
      <c r="M16" s="236">
        <f>G16*(1+L16/100)</f>
        <v>0</v>
      </c>
      <c r="N16" s="234">
        <v>0</v>
      </c>
      <c r="O16" s="234">
        <f>ROUND(E16*N16,2)</f>
        <v>0</v>
      </c>
      <c r="P16" s="234">
        <v>0</v>
      </c>
      <c r="Q16" s="234">
        <f>ROUND(E16*P16,2)</f>
        <v>0</v>
      </c>
      <c r="R16" s="236"/>
      <c r="S16" s="236" t="s">
        <v>185</v>
      </c>
      <c r="T16" s="237" t="s">
        <v>186</v>
      </c>
      <c r="U16" s="222">
        <v>0</v>
      </c>
      <c r="V16" s="222">
        <f>ROUND(E16*U16,2)</f>
        <v>0</v>
      </c>
      <c r="W16" s="222"/>
      <c r="X16" s="222" t="s">
        <v>187</v>
      </c>
      <c r="Y16" s="222" t="s">
        <v>188</v>
      </c>
      <c r="Z16" s="212"/>
      <c r="AA16" s="212"/>
      <c r="AB16" s="212"/>
      <c r="AC16" s="212"/>
      <c r="AD16" s="212"/>
      <c r="AE16" s="212"/>
      <c r="AF16" s="212"/>
      <c r="AG16" s="212" t="s">
        <v>189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2" x14ac:dyDescent="0.25">
      <c r="A17" s="219"/>
      <c r="B17" s="220"/>
      <c r="C17" s="242" t="s">
        <v>200</v>
      </c>
      <c r="D17" s="239"/>
      <c r="E17" s="239"/>
      <c r="F17" s="239"/>
      <c r="G17" s="239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191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31">
        <v>5</v>
      </c>
      <c r="B18" s="232" t="s">
        <v>201</v>
      </c>
      <c r="C18" s="241" t="s">
        <v>202</v>
      </c>
      <c r="D18" s="233" t="s">
        <v>184</v>
      </c>
      <c r="E18" s="234">
        <v>1</v>
      </c>
      <c r="F18" s="235"/>
      <c r="G18" s="236">
        <f>ROUND(E18*F18,2)</f>
        <v>0</v>
      </c>
      <c r="H18" s="235"/>
      <c r="I18" s="236">
        <f>ROUND(E18*H18,2)</f>
        <v>0</v>
      </c>
      <c r="J18" s="235"/>
      <c r="K18" s="236">
        <f>ROUND(E18*J18,2)</f>
        <v>0</v>
      </c>
      <c r="L18" s="236">
        <v>21</v>
      </c>
      <c r="M18" s="236">
        <f>G18*(1+L18/100)</f>
        <v>0</v>
      </c>
      <c r="N18" s="234">
        <v>0</v>
      </c>
      <c r="O18" s="234">
        <f>ROUND(E18*N18,2)</f>
        <v>0</v>
      </c>
      <c r="P18" s="234">
        <v>0</v>
      </c>
      <c r="Q18" s="234">
        <f>ROUND(E18*P18,2)</f>
        <v>0</v>
      </c>
      <c r="R18" s="236"/>
      <c r="S18" s="236" t="s">
        <v>185</v>
      </c>
      <c r="T18" s="237" t="s">
        <v>186</v>
      </c>
      <c r="U18" s="222">
        <v>0</v>
      </c>
      <c r="V18" s="222">
        <f>ROUND(E18*U18,2)</f>
        <v>0</v>
      </c>
      <c r="W18" s="222"/>
      <c r="X18" s="222" t="s">
        <v>187</v>
      </c>
      <c r="Y18" s="222" t="s">
        <v>188</v>
      </c>
      <c r="Z18" s="212"/>
      <c r="AA18" s="212"/>
      <c r="AB18" s="212"/>
      <c r="AC18" s="212"/>
      <c r="AD18" s="212"/>
      <c r="AE18" s="212"/>
      <c r="AF18" s="212"/>
      <c r="AG18" s="212" t="s">
        <v>189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1" outlineLevel="2" x14ac:dyDescent="0.25">
      <c r="A19" s="219"/>
      <c r="B19" s="220"/>
      <c r="C19" s="242" t="s">
        <v>203</v>
      </c>
      <c r="D19" s="239"/>
      <c r="E19" s="239"/>
      <c r="F19" s="239"/>
      <c r="G19" s="239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191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38" t="str">
        <f>C19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19" s="212"/>
      <c r="BC19" s="212"/>
      <c r="BD19" s="212"/>
      <c r="BE19" s="212"/>
      <c r="BF19" s="212"/>
      <c r="BG19" s="212"/>
      <c r="BH19" s="212"/>
    </row>
    <row r="20" spans="1:60" outlineLevel="1" x14ac:dyDescent="0.25">
      <c r="A20" s="231">
        <v>6</v>
      </c>
      <c r="B20" s="232" t="s">
        <v>204</v>
      </c>
      <c r="C20" s="241" t="s">
        <v>205</v>
      </c>
      <c r="D20" s="233" t="s">
        <v>184</v>
      </c>
      <c r="E20" s="234">
        <v>1</v>
      </c>
      <c r="F20" s="235"/>
      <c r="G20" s="236">
        <f>ROUND(E20*F20,2)</f>
        <v>0</v>
      </c>
      <c r="H20" s="235"/>
      <c r="I20" s="236">
        <f>ROUND(E20*H20,2)</f>
        <v>0</v>
      </c>
      <c r="J20" s="235"/>
      <c r="K20" s="236">
        <f>ROUND(E20*J20,2)</f>
        <v>0</v>
      </c>
      <c r="L20" s="236">
        <v>21</v>
      </c>
      <c r="M20" s="236">
        <f>G20*(1+L20/100)</f>
        <v>0</v>
      </c>
      <c r="N20" s="234">
        <v>0</v>
      </c>
      <c r="O20" s="234">
        <f>ROUND(E20*N20,2)</f>
        <v>0</v>
      </c>
      <c r="P20" s="234">
        <v>0</v>
      </c>
      <c r="Q20" s="234">
        <f>ROUND(E20*P20,2)</f>
        <v>0</v>
      </c>
      <c r="R20" s="236"/>
      <c r="S20" s="236" t="s">
        <v>185</v>
      </c>
      <c r="T20" s="237" t="s">
        <v>186</v>
      </c>
      <c r="U20" s="222">
        <v>0</v>
      </c>
      <c r="V20" s="222">
        <f>ROUND(E20*U20,2)</f>
        <v>0</v>
      </c>
      <c r="W20" s="222"/>
      <c r="X20" s="222" t="s">
        <v>187</v>
      </c>
      <c r="Y20" s="222" t="s">
        <v>188</v>
      </c>
      <c r="Z20" s="212"/>
      <c r="AA20" s="212"/>
      <c r="AB20" s="212"/>
      <c r="AC20" s="212"/>
      <c r="AD20" s="212"/>
      <c r="AE20" s="212"/>
      <c r="AF20" s="212"/>
      <c r="AG20" s="212" t="s">
        <v>189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ht="31.2" outlineLevel="2" x14ac:dyDescent="0.25">
      <c r="A21" s="219"/>
      <c r="B21" s="220"/>
      <c r="C21" s="242" t="s">
        <v>206</v>
      </c>
      <c r="D21" s="239"/>
      <c r="E21" s="239"/>
      <c r="F21" s="239"/>
      <c r="G21" s="239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191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38" t="str">
        <f>C21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1" s="212"/>
      <c r="BC21" s="212"/>
      <c r="BD21" s="212"/>
      <c r="BE21" s="212"/>
      <c r="BF21" s="212"/>
      <c r="BG21" s="212"/>
      <c r="BH21" s="212"/>
    </row>
    <row r="22" spans="1:60" outlineLevel="1" x14ac:dyDescent="0.25">
      <c r="A22" s="231">
        <v>7</v>
      </c>
      <c r="B22" s="232" t="s">
        <v>207</v>
      </c>
      <c r="C22" s="241" t="s">
        <v>208</v>
      </c>
      <c r="D22" s="233" t="s">
        <v>184</v>
      </c>
      <c r="E22" s="234">
        <v>1</v>
      </c>
      <c r="F22" s="235"/>
      <c r="G22" s="236">
        <f>ROUND(E22*F22,2)</f>
        <v>0</v>
      </c>
      <c r="H22" s="235"/>
      <c r="I22" s="236">
        <f>ROUND(E22*H22,2)</f>
        <v>0</v>
      </c>
      <c r="J22" s="235"/>
      <c r="K22" s="236">
        <f>ROUND(E22*J22,2)</f>
        <v>0</v>
      </c>
      <c r="L22" s="236">
        <v>21</v>
      </c>
      <c r="M22" s="236">
        <f>G22*(1+L22/100)</f>
        <v>0</v>
      </c>
      <c r="N22" s="234">
        <v>0</v>
      </c>
      <c r="O22" s="234">
        <f>ROUND(E22*N22,2)</f>
        <v>0</v>
      </c>
      <c r="P22" s="234">
        <v>0</v>
      </c>
      <c r="Q22" s="234">
        <f>ROUND(E22*P22,2)</f>
        <v>0</v>
      </c>
      <c r="R22" s="236"/>
      <c r="S22" s="236" t="s">
        <v>185</v>
      </c>
      <c r="T22" s="237" t="s">
        <v>186</v>
      </c>
      <c r="U22" s="222">
        <v>0</v>
      </c>
      <c r="V22" s="222">
        <f>ROUND(E22*U22,2)</f>
        <v>0</v>
      </c>
      <c r="W22" s="222"/>
      <c r="X22" s="222" t="s">
        <v>187</v>
      </c>
      <c r="Y22" s="222" t="s">
        <v>188</v>
      </c>
      <c r="Z22" s="212"/>
      <c r="AA22" s="212"/>
      <c r="AB22" s="212"/>
      <c r="AC22" s="212"/>
      <c r="AD22" s="212"/>
      <c r="AE22" s="212"/>
      <c r="AF22" s="212"/>
      <c r="AG22" s="212" t="s">
        <v>189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ht="21" outlineLevel="2" x14ac:dyDescent="0.25">
      <c r="A23" s="219"/>
      <c r="B23" s="220"/>
      <c r="C23" s="242" t="s">
        <v>209</v>
      </c>
      <c r="D23" s="239"/>
      <c r="E23" s="239"/>
      <c r="F23" s="239"/>
      <c r="G23" s="239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191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38" t="str">
        <f>C23</f>
        <v>Náklady zhotovitele, související s prováděním zkoušek a revizí předepsaných technickými normami nebo objednatelem a které jsou pro provedení díla nezbytné.</v>
      </c>
      <c r="BB23" s="212"/>
      <c r="BC23" s="212"/>
      <c r="BD23" s="212"/>
      <c r="BE23" s="212"/>
      <c r="BF23" s="212"/>
      <c r="BG23" s="212"/>
      <c r="BH23" s="212"/>
    </row>
    <row r="24" spans="1:60" outlineLevel="1" x14ac:dyDescent="0.25">
      <c r="A24" s="231">
        <v>8</v>
      </c>
      <c r="B24" s="232" t="s">
        <v>210</v>
      </c>
      <c r="C24" s="241" t="s">
        <v>211</v>
      </c>
      <c r="D24" s="233" t="s">
        <v>184</v>
      </c>
      <c r="E24" s="234">
        <v>1</v>
      </c>
      <c r="F24" s="235"/>
      <c r="G24" s="236">
        <f>ROUND(E24*F24,2)</f>
        <v>0</v>
      </c>
      <c r="H24" s="235"/>
      <c r="I24" s="236">
        <f>ROUND(E24*H24,2)</f>
        <v>0</v>
      </c>
      <c r="J24" s="235"/>
      <c r="K24" s="236">
        <f>ROUND(E24*J24,2)</f>
        <v>0</v>
      </c>
      <c r="L24" s="236">
        <v>21</v>
      </c>
      <c r="M24" s="236">
        <f>G24*(1+L24/100)</f>
        <v>0</v>
      </c>
      <c r="N24" s="234">
        <v>0</v>
      </c>
      <c r="O24" s="234">
        <f>ROUND(E24*N24,2)</f>
        <v>0</v>
      </c>
      <c r="P24" s="234">
        <v>0</v>
      </c>
      <c r="Q24" s="234">
        <f>ROUND(E24*P24,2)</f>
        <v>0</v>
      </c>
      <c r="R24" s="236"/>
      <c r="S24" s="236" t="s">
        <v>185</v>
      </c>
      <c r="T24" s="237" t="s">
        <v>186</v>
      </c>
      <c r="U24" s="222">
        <v>0</v>
      </c>
      <c r="V24" s="222">
        <f>ROUND(E24*U24,2)</f>
        <v>0</v>
      </c>
      <c r="W24" s="222"/>
      <c r="X24" s="222" t="s">
        <v>187</v>
      </c>
      <c r="Y24" s="222" t="s">
        <v>188</v>
      </c>
      <c r="Z24" s="212"/>
      <c r="AA24" s="212"/>
      <c r="AB24" s="212"/>
      <c r="AC24" s="212"/>
      <c r="AD24" s="212"/>
      <c r="AE24" s="212"/>
      <c r="AF24" s="212"/>
      <c r="AG24" s="212" t="s">
        <v>189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5">
      <c r="A25" s="219"/>
      <c r="B25" s="220"/>
      <c r="C25" s="242" t="s">
        <v>212</v>
      </c>
      <c r="D25" s="239"/>
      <c r="E25" s="239"/>
      <c r="F25" s="239"/>
      <c r="G25" s="239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191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38" t="str">
        <f>C25</f>
        <v>Náklady zhotovitele, které vzniknou v souvislosti s povinnostmi zhotovitele při předání a převzetí díla.</v>
      </c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31">
        <v>9</v>
      </c>
      <c r="B26" s="232" t="s">
        <v>213</v>
      </c>
      <c r="C26" s="241" t="s">
        <v>214</v>
      </c>
      <c r="D26" s="233" t="s">
        <v>184</v>
      </c>
      <c r="E26" s="234">
        <v>1</v>
      </c>
      <c r="F26" s="235"/>
      <c r="G26" s="236">
        <f>ROUND(E26*F26,2)</f>
        <v>0</v>
      </c>
      <c r="H26" s="235"/>
      <c r="I26" s="236">
        <f>ROUND(E26*H26,2)</f>
        <v>0</v>
      </c>
      <c r="J26" s="235"/>
      <c r="K26" s="236">
        <f>ROUND(E26*J26,2)</f>
        <v>0</v>
      </c>
      <c r="L26" s="236">
        <v>21</v>
      </c>
      <c r="M26" s="236">
        <f>G26*(1+L26/100)</f>
        <v>0</v>
      </c>
      <c r="N26" s="234">
        <v>0</v>
      </c>
      <c r="O26" s="234">
        <f>ROUND(E26*N26,2)</f>
        <v>0</v>
      </c>
      <c r="P26" s="234">
        <v>0</v>
      </c>
      <c r="Q26" s="234">
        <f>ROUND(E26*P26,2)</f>
        <v>0</v>
      </c>
      <c r="R26" s="236"/>
      <c r="S26" s="236" t="s">
        <v>185</v>
      </c>
      <c r="T26" s="237" t="s">
        <v>186</v>
      </c>
      <c r="U26" s="222">
        <v>0</v>
      </c>
      <c r="V26" s="222">
        <f>ROUND(E26*U26,2)</f>
        <v>0</v>
      </c>
      <c r="W26" s="222"/>
      <c r="X26" s="222" t="s">
        <v>187</v>
      </c>
      <c r="Y26" s="222" t="s">
        <v>188</v>
      </c>
      <c r="Z26" s="212"/>
      <c r="AA26" s="212"/>
      <c r="AB26" s="212"/>
      <c r="AC26" s="212"/>
      <c r="AD26" s="212"/>
      <c r="AE26" s="212"/>
      <c r="AF26" s="212"/>
      <c r="AG26" s="212" t="s">
        <v>189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5">
      <c r="A27" s="219"/>
      <c r="B27" s="220"/>
      <c r="C27" s="242" t="s">
        <v>215</v>
      </c>
      <c r="D27" s="239"/>
      <c r="E27" s="239"/>
      <c r="F27" s="239"/>
      <c r="G27" s="239"/>
      <c r="H27" s="222"/>
      <c r="I27" s="222"/>
      <c r="J27" s="222"/>
      <c r="K27" s="222"/>
      <c r="L27" s="222"/>
      <c r="M27" s="222"/>
      <c r="N27" s="221"/>
      <c r="O27" s="221"/>
      <c r="P27" s="221"/>
      <c r="Q27" s="221"/>
      <c r="R27" s="222"/>
      <c r="S27" s="222"/>
      <c r="T27" s="222"/>
      <c r="U27" s="222"/>
      <c r="V27" s="222"/>
      <c r="W27" s="222"/>
      <c r="X27" s="222"/>
      <c r="Y27" s="222"/>
      <c r="Z27" s="212"/>
      <c r="AA27" s="212"/>
      <c r="AB27" s="212"/>
      <c r="AC27" s="212"/>
      <c r="AD27" s="212"/>
      <c r="AE27" s="212"/>
      <c r="AF27" s="212"/>
      <c r="AG27" s="212" t="s">
        <v>191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38" t="str">
        <f>C27</f>
        <v>Náklady na provedení skutečného zaměření stavby v rozsahu nezbytném pro zápis změny do katastru nemovitostí.</v>
      </c>
      <c r="BB27" s="212"/>
      <c r="BC27" s="212"/>
      <c r="BD27" s="212"/>
      <c r="BE27" s="212"/>
      <c r="BF27" s="212"/>
      <c r="BG27" s="212"/>
      <c r="BH27" s="212"/>
    </row>
    <row r="28" spans="1:60" x14ac:dyDescent="0.25">
      <c r="A28" s="3"/>
      <c r="B28" s="4"/>
      <c r="C28" s="243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15</v>
      </c>
      <c r="AF28">
        <v>21</v>
      </c>
      <c r="AG28" t="s">
        <v>166</v>
      </c>
    </row>
    <row r="29" spans="1:60" x14ac:dyDescent="0.25">
      <c r="A29" s="215"/>
      <c r="B29" s="216" t="s">
        <v>29</v>
      </c>
      <c r="C29" s="244"/>
      <c r="D29" s="217"/>
      <c r="E29" s="218"/>
      <c r="F29" s="218"/>
      <c r="G29" s="230">
        <f>G8+G15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216</v>
      </c>
    </row>
    <row r="30" spans="1:60" x14ac:dyDescent="0.25">
      <c r="C30" s="245"/>
      <c r="D30" s="10"/>
      <c r="AG30" t="s">
        <v>217</v>
      </c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GeQSa/wtGsBJjWlkJWm1KHAX22XPaR+LJgIi3XxJFwzGmMlBtOxwUgRavKnxXkVRzAbwAnpW6V1pHAtlm/vnLw==" saltValue="IJ2iluEyprRw5MV5lFbvDw==" spinCount="100000" sheet="1" formatRows="0"/>
  <mergeCells count="13">
    <mergeCell ref="C27:G27"/>
    <mergeCell ref="C14:G14"/>
    <mergeCell ref="C17:G17"/>
    <mergeCell ref="C19:G19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6" customWidth="1"/>
    <col min="3" max="3" width="63.33203125" style="17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7" t="s">
        <v>218</v>
      </c>
      <c r="B1" s="197"/>
      <c r="C1" s="197"/>
      <c r="D1" s="197"/>
      <c r="E1" s="197"/>
      <c r="F1" s="197"/>
      <c r="G1" s="197"/>
      <c r="AG1" t="s">
        <v>153</v>
      </c>
    </row>
    <row r="2" spans="1:60" ht="25.05" customHeight="1" x14ac:dyDescent="0.25">
      <c r="A2" s="198" t="s">
        <v>7</v>
      </c>
      <c r="B2" s="48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5.05" customHeight="1" x14ac:dyDescent="0.25">
      <c r="A3" s="198" t="s">
        <v>8</v>
      </c>
      <c r="B3" s="48" t="s">
        <v>61</v>
      </c>
      <c r="C3" s="201" t="s">
        <v>62</v>
      </c>
      <c r="D3" s="199"/>
      <c r="E3" s="199"/>
      <c r="F3" s="199"/>
      <c r="G3" s="200"/>
      <c r="AC3" s="176" t="s">
        <v>154</v>
      </c>
      <c r="AG3" t="s">
        <v>156</v>
      </c>
    </row>
    <row r="4" spans="1:60" ht="25.05" customHeight="1" x14ac:dyDescent="0.25">
      <c r="A4" s="202" t="s">
        <v>9</v>
      </c>
      <c r="B4" s="203" t="s">
        <v>61</v>
      </c>
      <c r="C4" s="204" t="s">
        <v>62</v>
      </c>
      <c r="D4" s="205"/>
      <c r="E4" s="205"/>
      <c r="F4" s="205"/>
      <c r="G4" s="206"/>
      <c r="AG4" t="s">
        <v>157</v>
      </c>
    </row>
    <row r="5" spans="1:60" x14ac:dyDescent="0.25">
      <c r="D5" s="10"/>
    </row>
    <row r="6" spans="1:60" ht="39.6" x14ac:dyDescent="0.25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5">
      <c r="A8" s="224" t="s">
        <v>180</v>
      </c>
      <c r="B8" s="225" t="s">
        <v>104</v>
      </c>
      <c r="C8" s="240" t="s">
        <v>105</v>
      </c>
      <c r="D8" s="226"/>
      <c r="E8" s="227"/>
      <c r="F8" s="228"/>
      <c r="G8" s="228">
        <f>SUMIF(AG9:AG11,"&lt;&gt;NOR",G9:G11)</f>
        <v>0</v>
      </c>
      <c r="H8" s="228"/>
      <c r="I8" s="228">
        <f>SUM(I9:I11)</f>
        <v>0</v>
      </c>
      <c r="J8" s="228"/>
      <c r="K8" s="228">
        <f>SUM(K9:K11)</f>
        <v>0</v>
      </c>
      <c r="L8" s="228"/>
      <c r="M8" s="228">
        <f>SUM(M9:M11)</f>
        <v>0</v>
      </c>
      <c r="N8" s="227"/>
      <c r="O8" s="227">
        <f>SUM(O9:O11)</f>
        <v>0</v>
      </c>
      <c r="P8" s="227"/>
      <c r="Q8" s="227">
        <f>SUM(Q9:Q11)</f>
        <v>0</v>
      </c>
      <c r="R8" s="228"/>
      <c r="S8" s="228"/>
      <c r="T8" s="229"/>
      <c r="U8" s="223"/>
      <c r="V8" s="223">
        <f>SUM(V9:V11)</f>
        <v>10.35</v>
      </c>
      <c r="W8" s="223"/>
      <c r="X8" s="223"/>
      <c r="Y8" s="223"/>
      <c r="AG8" t="s">
        <v>181</v>
      </c>
    </row>
    <row r="9" spans="1:60" outlineLevel="1" x14ac:dyDescent="0.25">
      <c r="A9" s="231">
        <v>1</v>
      </c>
      <c r="B9" s="232" t="s">
        <v>219</v>
      </c>
      <c r="C9" s="241" t="s">
        <v>220</v>
      </c>
      <c r="D9" s="233" t="s">
        <v>221</v>
      </c>
      <c r="E9" s="234">
        <v>1478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 t="s">
        <v>222</v>
      </c>
      <c r="S9" s="236" t="s">
        <v>185</v>
      </c>
      <c r="T9" s="237" t="s">
        <v>185</v>
      </c>
      <c r="U9" s="222">
        <v>7.0000000000000001E-3</v>
      </c>
      <c r="V9" s="222">
        <f>ROUND(E9*U9,2)</f>
        <v>10.35</v>
      </c>
      <c r="W9" s="222"/>
      <c r="X9" s="222" t="s">
        <v>223</v>
      </c>
      <c r="Y9" s="222" t="s">
        <v>188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19"/>
      <c r="B10" s="220"/>
      <c r="C10" s="249" t="s">
        <v>225</v>
      </c>
      <c r="D10" s="248"/>
      <c r="E10" s="248"/>
      <c r="F10" s="248"/>
      <c r="G10" s="248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226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5">
      <c r="A11" s="219"/>
      <c r="B11" s="220"/>
      <c r="C11" s="250" t="s">
        <v>227</v>
      </c>
      <c r="D11" s="246"/>
      <c r="E11" s="247">
        <v>1478</v>
      </c>
      <c r="F11" s="222"/>
      <c r="G11" s="22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228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x14ac:dyDescent="0.25">
      <c r="A12" s="224" t="s">
        <v>180</v>
      </c>
      <c r="B12" s="225" t="s">
        <v>106</v>
      </c>
      <c r="C12" s="240" t="s">
        <v>107</v>
      </c>
      <c r="D12" s="226"/>
      <c r="E12" s="227"/>
      <c r="F12" s="228"/>
      <c r="G12" s="228">
        <f>SUMIF(AG13:AG15,"&lt;&gt;NOR",G13:G15)</f>
        <v>0</v>
      </c>
      <c r="H12" s="228"/>
      <c r="I12" s="228">
        <f>SUM(I13:I15)</f>
        <v>0</v>
      </c>
      <c r="J12" s="228"/>
      <c r="K12" s="228">
        <f>SUM(K13:K15)</f>
        <v>0</v>
      </c>
      <c r="L12" s="228"/>
      <c r="M12" s="228">
        <f>SUM(M13:M15)</f>
        <v>0</v>
      </c>
      <c r="N12" s="227"/>
      <c r="O12" s="227">
        <f>SUM(O13:O15)</f>
        <v>0</v>
      </c>
      <c r="P12" s="227"/>
      <c r="Q12" s="227">
        <f>SUM(Q13:Q15)</f>
        <v>0</v>
      </c>
      <c r="R12" s="228"/>
      <c r="S12" s="228"/>
      <c r="T12" s="229"/>
      <c r="U12" s="223"/>
      <c r="V12" s="223">
        <f>SUM(V13:V15)</f>
        <v>28.67</v>
      </c>
      <c r="W12" s="223"/>
      <c r="X12" s="223"/>
      <c r="Y12" s="223"/>
      <c r="AG12" t="s">
        <v>181</v>
      </c>
    </row>
    <row r="13" spans="1:60" outlineLevel="1" x14ac:dyDescent="0.25">
      <c r="A13" s="231">
        <v>2</v>
      </c>
      <c r="B13" s="232" t="s">
        <v>229</v>
      </c>
      <c r="C13" s="241" t="s">
        <v>230</v>
      </c>
      <c r="D13" s="233" t="s">
        <v>231</v>
      </c>
      <c r="E13" s="234">
        <v>295.60000000000002</v>
      </c>
      <c r="F13" s="235"/>
      <c r="G13" s="236">
        <f>ROUND(E13*F13,2)</f>
        <v>0</v>
      </c>
      <c r="H13" s="235"/>
      <c r="I13" s="236">
        <f>ROUND(E13*H13,2)</f>
        <v>0</v>
      </c>
      <c r="J13" s="235"/>
      <c r="K13" s="236">
        <f>ROUND(E13*J13,2)</f>
        <v>0</v>
      </c>
      <c r="L13" s="236">
        <v>21</v>
      </c>
      <c r="M13" s="236">
        <f>G13*(1+L13/100)</f>
        <v>0</v>
      </c>
      <c r="N13" s="234">
        <v>0</v>
      </c>
      <c r="O13" s="234">
        <f>ROUND(E13*N13,2)</f>
        <v>0</v>
      </c>
      <c r="P13" s="234">
        <v>0</v>
      </c>
      <c r="Q13" s="234">
        <f>ROUND(E13*P13,2)</f>
        <v>0</v>
      </c>
      <c r="R13" s="236" t="s">
        <v>232</v>
      </c>
      <c r="S13" s="236" t="s">
        <v>185</v>
      </c>
      <c r="T13" s="237" t="s">
        <v>185</v>
      </c>
      <c r="U13" s="222">
        <v>9.7000000000000003E-2</v>
      </c>
      <c r="V13" s="222">
        <f>ROUND(E13*U13,2)</f>
        <v>28.67</v>
      </c>
      <c r="W13" s="222"/>
      <c r="X13" s="222" t="s">
        <v>223</v>
      </c>
      <c r="Y13" s="222" t="s">
        <v>188</v>
      </c>
      <c r="Z13" s="212"/>
      <c r="AA13" s="212"/>
      <c r="AB13" s="212"/>
      <c r="AC13" s="212"/>
      <c r="AD13" s="212"/>
      <c r="AE13" s="212"/>
      <c r="AF13" s="212"/>
      <c r="AG13" s="212" t="s">
        <v>224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5">
      <c r="A14" s="219"/>
      <c r="B14" s="220"/>
      <c r="C14" s="249" t="s">
        <v>233</v>
      </c>
      <c r="D14" s="248"/>
      <c r="E14" s="248"/>
      <c r="F14" s="248"/>
      <c r="G14" s="248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226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38" t="str">
        <f>C14</f>
        <v>nebo lesní půdy, s vodorovným přemístěním na hromady v místě upotřebení nebo na dočasné či trvalé skládky se složením</v>
      </c>
      <c r="BB14" s="212"/>
      <c r="BC14" s="212"/>
      <c r="BD14" s="212"/>
      <c r="BE14" s="212"/>
      <c r="BF14" s="212"/>
      <c r="BG14" s="212"/>
      <c r="BH14" s="212"/>
    </row>
    <row r="15" spans="1:60" outlineLevel="2" x14ac:dyDescent="0.25">
      <c r="A15" s="219"/>
      <c r="B15" s="220"/>
      <c r="C15" s="250" t="s">
        <v>234</v>
      </c>
      <c r="D15" s="246"/>
      <c r="E15" s="247">
        <v>295.60000000000002</v>
      </c>
      <c r="F15" s="222"/>
      <c r="G15" s="222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228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x14ac:dyDescent="0.25">
      <c r="A16" s="224" t="s">
        <v>180</v>
      </c>
      <c r="B16" s="225" t="s">
        <v>112</v>
      </c>
      <c r="C16" s="240" t="s">
        <v>113</v>
      </c>
      <c r="D16" s="226"/>
      <c r="E16" s="227"/>
      <c r="F16" s="228"/>
      <c r="G16" s="228">
        <f>SUMIF(AG17:AG22,"&lt;&gt;NOR",G17:G22)</f>
        <v>0</v>
      </c>
      <c r="H16" s="228"/>
      <c r="I16" s="228">
        <f>SUM(I17:I22)</f>
        <v>0</v>
      </c>
      <c r="J16" s="228"/>
      <c r="K16" s="228">
        <f>SUM(K17:K22)</f>
        <v>0</v>
      </c>
      <c r="L16" s="228"/>
      <c r="M16" s="228">
        <f>SUM(M17:M22)</f>
        <v>0</v>
      </c>
      <c r="N16" s="227"/>
      <c r="O16" s="227">
        <f>SUM(O17:O22)</f>
        <v>0</v>
      </c>
      <c r="P16" s="227"/>
      <c r="Q16" s="227">
        <f>SUM(Q17:Q22)</f>
        <v>0</v>
      </c>
      <c r="R16" s="228"/>
      <c r="S16" s="228"/>
      <c r="T16" s="229"/>
      <c r="U16" s="223"/>
      <c r="V16" s="223">
        <f>SUM(V17:V22)</f>
        <v>2.57</v>
      </c>
      <c r="W16" s="223"/>
      <c r="X16" s="223"/>
      <c r="Y16" s="223"/>
      <c r="AG16" t="s">
        <v>181</v>
      </c>
    </row>
    <row r="17" spans="1:60" outlineLevel="1" x14ac:dyDescent="0.25">
      <c r="A17" s="231">
        <v>3</v>
      </c>
      <c r="B17" s="232" t="s">
        <v>235</v>
      </c>
      <c r="C17" s="241" t="s">
        <v>236</v>
      </c>
      <c r="D17" s="233" t="s">
        <v>231</v>
      </c>
      <c r="E17" s="234">
        <v>233.464</v>
      </c>
      <c r="F17" s="235"/>
      <c r="G17" s="236">
        <f>ROUND(E17*F17,2)</f>
        <v>0</v>
      </c>
      <c r="H17" s="235"/>
      <c r="I17" s="236">
        <f>ROUND(E17*H17,2)</f>
        <v>0</v>
      </c>
      <c r="J17" s="235"/>
      <c r="K17" s="236">
        <f>ROUND(E17*J17,2)</f>
        <v>0</v>
      </c>
      <c r="L17" s="236">
        <v>21</v>
      </c>
      <c r="M17" s="236">
        <f>G17*(1+L17/100)</f>
        <v>0</v>
      </c>
      <c r="N17" s="234">
        <v>0</v>
      </c>
      <c r="O17" s="234">
        <f>ROUND(E17*N17,2)</f>
        <v>0</v>
      </c>
      <c r="P17" s="234">
        <v>0</v>
      </c>
      <c r="Q17" s="234">
        <f>ROUND(E17*P17,2)</f>
        <v>0</v>
      </c>
      <c r="R17" s="236" t="s">
        <v>232</v>
      </c>
      <c r="S17" s="236" t="s">
        <v>185</v>
      </c>
      <c r="T17" s="237" t="s">
        <v>185</v>
      </c>
      <c r="U17" s="222">
        <v>1.0999999999999999E-2</v>
      </c>
      <c r="V17" s="222">
        <f>ROUND(E17*U17,2)</f>
        <v>2.57</v>
      </c>
      <c r="W17" s="222"/>
      <c r="X17" s="222" t="s">
        <v>223</v>
      </c>
      <c r="Y17" s="222" t="s">
        <v>188</v>
      </c>
      <c r="Z17" s="212"/>
      <c r="AA17" s="212"/>
      <c r="AB17" s="212"/>
      <c r="AC17" s="212"/>
      <c r="AD17" s="212"/>
      <c r="AE17" s="212"/>
      <c r="AF17" s="212"/>
      <c r="AG17" s="212" t="s">
        <v>224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5">
      <c r="A18" s="219"/>
      <c r="B18" s="220"/>
      <c r="C18" s="249" t="s">
        <v>237</v>
      </c>
      <c r="D18" s="248"/>
      <c r="E18" s="248"/>
      <c r="F18" s="248"/>
      <c r="G18" s="248"/>
      <c r="H18" s="222"/>
      <c r="I18" s="222"/>
      <c r="J18" s="222"/>
      <c r="K18" s="222"/>
      <c r="L18" s="222"/>
      <c r="M18" s="222"/>
      <c r="N18" s="221"/>
      <c r="O18" s="221"/>
      <c r="P18" s="221"/>
      <c r="Q18" s="221"/>
      <c r="R18" s="222"/>
      <c r="S18" s="222"/>
      <c r="T18" s="222"/>
      <c r="U18" s="222"/>
      <c r="V18" s="222"/>
      <c r="W18" s="222"/>
      <c r="X18" s="222"/>
      <c r="Y18" s="222"/>
      <c r="Z18" s="212"/>
      <c r="AA18" s="212"/>
      <c r="AB18" s="212"/>
      <c r="AC18" s="212"/>
      <c r="AD18" s="212"/>
      <c r="AE18" s="212"/>
      <c r="AF18" s="212"/>
      <c r="AG18" s="212" t="s">
        <v>226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5">
      <c r="A19" s="219"/>
      <c r="B19" s="220"/>
      <c r="C19" s="250" t="s">
        <v>234</v>
      </c>
      <c r="D19" s="246"/>
      <c r="E19" s="247">
        <v>295.60000000000002</v>
      </c>
      <c r="F19" s="222"/>
      <c r="G19" s="222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228</v>
      </c>
      <c r="AH19" s="212">
        <v>0</v>
      </c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3" x14ac:dyDescent="0.25">
      <c r="A20" s="219"/>
      <c r="B20" s="220"/>
      <c r="C20" s="250" t="s">
        <v>238</v>
      </c>
      <c r="D20" s="246"/>
      <c r="E20" s="247">
        <v>-62.136000000000003</v>
      </c>
      <c r="F20" s="222"/>
      <c r="G20" s="222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228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5">
      <c r="A21" s="231">
        <v>4</v>
      </c>
      <c r="B21" s="232" t="s">
        <v>239</v>
      </c>
      <c r="C21" s="241" t="s">
        <v>240</v>
      </c>
      <c r="D21" s="233" t="s">
        <v>231</v>
      </c>
      <c r="E21" s="234">
        <v>233.464</v>
      </c>
      <c r="F21" s="235"/>
      <c r="G21" s="236">
        <f>ROUND(E21*F21,2)</f>
        <v>0</v>
      </c>
      <c r="H21" s="235"/>
      <c r="I21" s="236">
        <f>ROUND(E21*H21,2)</f>
        <v>0</v>
      </c>
      <c r="J21" s="235"/>
      <c r="K21" s="236">
        <f>ROUND(E21*J21,2)</f>
        <v>0</v>
      </c>
      <c r="L21" s="236">
        <v>21</v>
      </c>
      <c r="M21" s="236">
        <f>G21*(1+L21/100)</f>
        <v>0</v>
      </c>
      <c r="N21" s="234">
        <v>0</v>
      </c>
      <c r="O21" s="234">
        <f>ROUND(E21*N21,2)</f>
        <v>0</v>
      </c>
      <c r="P21" s="234">
        <v>0</v>
      </c>
      <c r="Q21" s="234">
        <f>ROUND(E21*P21,2)</f>
        <v>0</v>
      </c>
      <c r="R21" s="236" t="s">
        <v>232</v>
      </c>
      <c r="S21" s="236" t="s">
        <v>185</v>
      </c>
      <c r="T21" s="237" t="s">
        <v>185</v>
      </c>
      <c r="U21" s="222">
        <v>0</v>
      </c>
      <c r="V21" s="222">
        <f>ROUND(E21*U21,2)</f>
        <v>0</v>
      </c>
      <c r="W21" s="222"/>
      <c r="X21" s="222" t="s">
        <v>223</v>
      </c>
      <c r="Y21" s="222" t="s">
        <v>188</v>
      </c>
      <c r="Z21" s="212"/>
      <c r="AA21" s="212"/>
      <c r="AB21" s="212"/>
      <c r="AC21" s="212"/>
      <c r="AD21" s="212"/>
      <c r="AE21" s="212"/>
      <c r="AF21" s="212"/>
      <c r="AG21" s="212" t="s">
        <v>224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2" x14ac:dyDescent="0.25">
      <c r="A22" s="219"/>
      <c r="B22" s="220"/>
      <c r="C22" s="250" t="s">
        <v>241</v>
      </c>
      <c r="D22" s="246"/>
      <c r="E22" s="247">
        <v>233.464</v>
      </c>
      <c r="F22" s="222"/>
      <c r="G22" s="222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228</v>
      </c>
      <c r="AH22" s="212">
        <v>5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x14ac:dyDescent="0.25">
      <c r="A23" s="224" t="s">
        <v>180</v>
      </c>
      <c r="B23" s="225" t="s">
        <v>114</v>
      </c>
      <c r="C23" s="240" t="s">
        <v>115</v>
      </c>
      <c r="D23" s="226"/>
      <c r="E23" s="227"/>
      <c r="F23" s="228"/>
      <c r="G23" s="228">
        <f>SUMIF(AG24:AG25,"&lt;&gt;NOR",G24:G25)</f>
        <v>0</v>
      </c>
      <c r="H23" s="228"/>
      <c r="I23" s="228">
        <f>SUM(I24:I25)</f>
        <v>0</v>
      </c>
      <c r="J23" s="228"/>
      <c r="K23" s="228">
        <f>SUM(K24:K25)</f>
        <v>0</v>
      </c>
      <c r="L23" s="228"/>
      <c r="M23" s="228">
        <f>SUM(M24:M25)</f>
        <v>0</v>
      </c>
      <c r="N23" s="227"/>
      <c r="O23" s="227">
        <f>SUM(O24:O25)</f>
        <v>0</v>
      </c>
      <c r="P23" s="227"/>
      <c r="Q23" s="227">
        <f>SUM(Q24:Q25)</f>
        <v>0</v>
      </c>
      <c r="R23" s="228"/>
      <c r="S23" s="228"/>
      <c r="T23" s="229"/>
      <c r="U23" s="223"/>
      <c r="V23" s="223">
        <f>SUM(V24:V25)</f>
        <v>0.56000000000000005</v>
      </c>
      <c r="W23" s="223"/>
      <c r="X23" s="223"/>
      <c r="Y23" s="223"/>
      <c r="AG23" t="s">
        <v>181</v>
      </c>
    </row>
    <row r="24" spans="1:60" ht="20.399999999999999" outlineLevel="1" x14ac:dyDescent="0.25">
      <c r="A24" s="231">
        <v>5</v>
      </c>
      <c r="B24" s="232" t="s">
        <v>242</v>
      </c>
      <c r="C24" s="241" t="s">
        <v>243</v>
      </c>
      <c r="D24" s="233" t="s">
        <v>231</v>
      </c>
      <c r="E24" s="234">
        <v>62.136000000000003</v>
      </c>
      <c r="F24" s="235"/>
      <c r="G24" s="236">
        <f>ROUND(E24*F24,2)</f>
        <v>0</v>
      </c>
      <c r="H24" s="235"/>
      <c r="I24" s="236">
        <f>ROUND(E24*H24,2)</f>
        <v>0</v>
      </c>
      <c r="J24" s="235"/>
      <c r="K24" s="236">
        <f>ROUND(E24*J24,2)</f>
        <v>0</v>
      </c>
      <c r="L24" s="236">
        <v>21</v>
      </c>
      <c r="M24" s="236">
        <f>G24*(1+L24/100)</f>
        <v>0</v>
      </c>
      <c r="N24" s="234">
        <v>0</v>
      </c>
      <c r="O24" s="234">
        <f>ROUND(E24*N24,2)</f>
        <v>0</v>
      </c>
      <c r="P24" s="234">
        <v>0</v>
      </c>
      <c r="Q24" s="234">
        <f>ROUND(E24*P24,2)</f>
        <v>0</v>
      </c>
      <c r="R24" s="236" t="s">
        <v>232</v>
      </c>
      <c r="S24" s="236" t="s">
        <v>185</v>
      </c>
      <c r="T24" s="237" t="s">
        <v>185</v>
      </c>
      <c r="U24" s="222">
        <v>8.9999999999999993E-3</v>
      </c>
      <c r="V24" s="222">
        <f>ROUND(E24*U24,2)</f>
        <v>0.56000000000000005</v>
      </c>
      <c r="W24" s="222"/>
      <c r="X24" s="222" t="s">
        <v>223</v>
      </c>
      <c r="Y24" s="222" t="s">
        <v>188</v>
      </c>
      <c r="Z24" s="212"/>
      <c r="AA24" s="212"/>
      <c r="AB24" s="212"/>
      <c r="AC24" s="212"/>
      <c r="AD24" s="212"/>
      <c r="AE24" s="212"/>
      <c r="AF24" s="212"/>
      <c r="AG24" s="212" t="s">
        <v>224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5">
      <c r="A25" s="219"/>
      <c r="B25" s="220"/>
      <c r="C25" s="250" t="s">
        <v>244</v>
      </c>
      <c r="D25" s="246"/>
      <c r="E25" s="247">
        <v>62.136000000000003</v>
      </c>
      <c r="F25" s="222"/>
      <c r="G25" s="22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228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x14ac:dyDescent="0.25">
      <c r="A26" s="3"/>
      <c r="B26" s="4"/>
      <c r="C26" s="243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15</v>
      </c>
      <c r="AF26">
        <v>21</v>
      </c>
      <c r="AG26" t="s">
        <v>166</v>
      </c>
    </row>
    <row r="27" spans="1:60" x14ac:dyDescent="0.25">
      <c r="A27" s="215"/>
      <c r="B27" s="216" t="s">
        <v>29</v>
      </c>
      <c r="C27" s="244"/>
      <c r="D27" s="217"/>
      <c r="E27" s="218"/>
      <c r="F27" s="218"/>
      <c r="G27" s="230">
        <f>G8+G12+G16+G23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216</v>
      </c>
    </row>
    <row r="28" spans="1:60" x14ac:dyDescent="0.25">
      <c r="C28" s="245"/>
      <c r="D28" s="10"/>
      <c r="AG28" t="s">
        <v>217</v>
      </c>
    </row>
    <row r="29" spans="1:60" x14ac:dyDescent="0.25">
      <c r="D29" s="10"/>
    </row>
    <row r="30" spans="1:60" x14ac:dyDescent="0.25">
      <c r="D30" s="10"/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wccF+9Olw1mTI1vHeigus3f7tf4IgMWMNAmqbGc072501P9IPINnoE7s5y4NsGLu9CQw/kfjcsVjVvLmeAxDaA==" saltValue="NFXc0aRb9A8P8NLqtkZWQQ==" spinCount="100000" sheet="1" formatRows="0"/>
  <mergeCells count="7">
    <mergeCell ref="C18:G18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6" customWidth="1"/>
    <col min="3" max="3" width="63.33203125" style="17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7" t="s">
        <v>218</v>
      </c>
      <c r="B1" s="197"/>
      <c r="C1" s="197"/>
      <c r="D1" s="197"/>
      <c r="E1" s="197"/>
      <c r="F1" s="197"/>
      <c r="G1" s="197"/>
      <c r="AG1" t="s">
        <v>153</v>
      </c>
    </row>
    <row r="2" spans="1:60" ht="25.05" customHeight="1" x14ac:dyDescent="0.25">
      <c r="A2" s="198" t="s">
        <v>7</v>
      </c>
      <c r="B2" s="48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5.05" customHeight="1" x14ac:dyDescent="0.25">
      <c r="A3" s="198" t="s">
        <v>8</v>
      </c>
      <c r="B3" s="48" t="s">
        <v>63</v>
      </c>
      <c r="C3" s="201" t="s">
        <v>64</v>
      </c>
      <c r="D3" s="199"/>
      <c r="E3" s="199"/>
      <c r="F3" s="199"/>
      <c r="G3" s="200"/>
      <c r="AC3" s="176" t="s">
        <v>154</v>
      </c>
      <c r="AG3" t="s">
        <v>156</v>
      </c>
    </row>
    <row r="4" spans="1:60" ht="25.05" customHeight="1" x14ac:dyDescent="0.25">
      <c r="A4" s="202" t="s">
        <v>9</v>
      </c>
      <c r="B4" s="203" t="s">
        <v>63</v>
      </c>
      <c r="C4" s="204" t="s">
        <v>64</v>
      </c>
      <c r="D4" s="205"/>
      <c r="E4" s="205"/>
      <c r="F4" s="205"/>
      <c r="G4" s="206"/>
      <c r="AG4" t="s">
        <v>157</v>
      </c>
    </row>
    <row r="5" spans="1:60" x14ac:dyDescent="0.25">
      <c r="D5" s="10"/>
    </row>
    <row r="6" spans="1:60" ht="39.6" x14ac:dyDescent="0.25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5">
      <c r="A8" s="224" t="s">
        <v>180</v>
      </c>
      <c r="B8" s="225" t="s">
        <v>104</v>
      </c>
      <c r="C8" s="240" t="s">
        <v>105</v>
      </c>
      <c r="D8" s="226"/>
      <c r="E8" s="227"/>
      <c r="F8" s="228"/>
      <c r="G8" s="228">
        <f>SUMIF(AG9:AG12,"&lt;&gt;NOR",G9:G12)</f>
        <v>0</v>
      </c>
      <c r="H8" s="228"/>
      <c r="I8" s="228">
        <f>SUM(I9:I12)</f>
        <v>0</v>
      </c>
      <c r="J8" s="228"/>
      <c r="K8" s="228">
        <f>SUM(K9:K12)</f>
        <v>0</v>
      </c>
      <c r="L8" s="228"/>
      <c r="M8" s="228">
        <f>SUM(M9:M12)</f>
        <v>0</v>
      </c>
      <c r="N8" s="227"/>
      <c r="O8" s="227">
        <f>SUM(O9:O12)</f>
        <v>0</v>
      </c>
      <c r="P8" s="227"/>
      <c r="Q8" s="227">
        <f>SUM(Q9:Q12)</f>
        <v>7.9399999999999995</v>
      </c>
      <c r="R8" s="228"/>
      <c r="S8" s="228"/>
      <c r="T8" s="229"/>
      <c r="U8" s="223"/>
      <c r="V8" s="223">
        <f>SUM(V9:V12)</f>
        <v>12.79</v>
      </c>
      <c r="W8" s="223"/>
      <c r="X8" s="223"/>
      <c r="Y8" s="223"/>
      <c r="AG8" t="s">
        <v>181</v>
      </c>
    </row>
    <row r="9" spans="1:60" ht="20.399999999999999" outlineLevel="1" x14ac:dyDescent="0.25">
      <c r="A9" s="231">
        <v>1</v>
      </c>
      <c r="B9" s="232" t="s">
        <v>245</v>
      </c>
      <c r="C9" s="241" t="s">
        <v>246</v>
      </c>
      <c r="D9" s="233" t="s">
        <v>221</v>
      </c>
      <c r="E9" s="234">
        <v>8.8000000000000007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0.66</v>
      </c>
      <c r="Q9" s="234">
        <f>ROUND(E9*P9,2)</f>
        <v>5.81</v>
      </c>
      <c r="R9" s="236" t="s">
        <v>247</v>
      </c>
      <c r="S9" s="236" t="s">
        <v>185</v>
      </c>
      <c r="T9" s="237" t="s">
        <v>185</v>
      </c>
      <c r="U9" s="222">
        <v>1.0529999999999999</v>
      </c>
      <c r="V9" s="222">
        <f>ROUND(E9*U9,2)</f>
        <v>9.27</v>
      </c>
      <c r="W9" s="222"/>
      <c r="X9" s="222" t="s">
        <v>223</v>
      </c>
      <c r="Y9" s="222" t="s">
        <v>188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19"/>
      <c r="B10" s="220"/>
      <c r="C10" s="250" t="s">
        <v>248</v>
      </c>
      <c r="D10" s="246"/>
      <c r="E10" s="247">
        <v>8.8000000000000007</v>
      </c>
      <c r="F10" s="222"/>
      <c r="G10" s="222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228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5">
      <c r="A11" s="231">
        <v>2</v>
      </c>
      <c r="B11" s="232" t="s">
        <v>249</v>
      </c>
      <c r="C11" s="241" t="s">
        <v>250</v>
      </c>
      <c r="D11" s="233" t="s">
        <v>221</v>
      </c>
      <c r="E11" s="234">
        <v>8.8000000000000007</v>
      </c>
      <c r="F11" s="235"/>
      <c r="G11" s="236">
        <f>ROUND(E11*F11,2)</f>
        <v>0</v>
      </c>
      <c r="H11" s="235"/>
      <c r="I11" s="236">
        <f>ROUND(E11*H11,2)</f>
        <v>0</v>
      </c>
      <c r="J11" s="235"/>
      <c r="K11" s="236">
        <f>ROUND(E11*J11,2)</f>
        <v>0</v>
      </c>
      <c r="L11" s="236">
        <v>21</v>
      </c>
      <c r="M11" s="236">
        <f>G11*(1+L11/100)</f>
        <v>0</v>
      </c>
      <c r="N11" s="234">
        <v>0</v>
      </c>
      <c r="O11" s="234">
        <f>ROUND(E11*N11,2)</f>
        <v>0</v>
      </c>
      <c r="P11" s="234">
        <v>0.24199999999999999</v>
      </c>
      <c r="Q11" s="234">
        <f>ROUND(E11*P11,2)</f>
        <v>2.13</v>
      </c>
      <c r="R11" s="236" t="s">
        <v>247</v>
      </c>
      <c r="S11" s="236" t="s">
        <v>185</v>
      </c>
      <c r="T11" s="237" t="s">
        <v>185</v>
      </c>
      <c r="U11" s="222">
        <v>0.39979999999999999</v>
      </c>
      <c r="V11" s="222">
        <f>ROUND(E11*U11,2)</f>
        <v>3.52</v>
      </c>
      <c r="W11" s="222"/>
      <c r="X11" s="222" t="s">
        <v>223</v>
      </c>
      <c r="Y11" s="222" t="s">
        <v>188</v>
      </c>
      <c r="Z11" s="212"/>
      <c r="AA11" s="212"/>
      <c r="AB11" s="212"/>
      <c r="AC11" s="212"/>
      <c r="AD11" s="212"/>
      <c r="AE11" s="212"/>
      <c r="AF11" s="212"/>
      <c r="AG11" s="212" t="s">
        <v>224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5">
      <c r="A12" s="219"/>
      <c r="B12" s="220"/>
      <c r="C12" s="250" t="s">
        <v>248</v>
      </c>
      <c r="D12" s="246"/>
      <c r="E12" s="247">
        <v>8.8000000000000007</v>
      </c>
      <c r="F12" s="222"/>
      <c r="G12" s="22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228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5">
      <c r="A13" s="224" t="s">
        <v>180</v>
      </c>
      <c r="B13" s="225" t="s">
        <v>106</v>
      </c>
      <c r="C13" s="240" t="s">
        <v>107</v>
      </c>
      <c r="D13" s="226"/>
      <c r="E13" s="227"/>
      <c r="F13" s="228"/>
      <c r="G13" s="228">
        <f>SUMIF(AG14:AG24,"&lt;&gt;NOR",G14:G24)</f>
        <v>0</v>
      </c>
      <c r="H13" s="228"/>
      <c r="I13" s="228">
        <f>SUM(I14:I24)</f>
        <v>0</v>
      </c>
      <c r="J13" s="228"/>
      <c r="K13" s="228">
        <f>SUM(K14:K24)</f>
        <v>0</v>
      </c>
      <c r="L13" s="228"/>
      <c r="M13" s="228">
        <f>SUM(M14:M24)</f>
        <v>0</v>
      </c>
      <c r="N13" s="227"/>
      <c r="O13" s="227">
        <f>SUM(O14:O24)</f>
        <v>0</v>
      </c>
      <c r="P13" s="227"/>
      <c r="Q13" s="227">
        <f>SUM(Q14:Q24)</f>
        <v>0</v>
      </c>
      <c r="R13" s="228"/>
      <c r="S13" s="228"/>
      <c r="T13" s="229"/>
      <c r="U13" s="223"/>
      <c r="V13" s="223">
        <f>SUM(V14:V24)</f>
        <v>60.24</v>
      </c>
      <c r="W13" s="223"/>
      <c r="X13" s="223"/>
      <c r="Y13" s="223"/>
      <c r="AG13" t="s">
        <v>181</v>
      </c>
    </row>
    <row r="14" spans="1:60" outlineLevel="1" x14ac:dyDescent="0.25">
      <c r="A14" s="231">
        <v>3</v>
      </c>
      <c r="B14" s="232" t="s">
        <v>251</v>
      </c>
      <c r="C14" s="241" t="s">
        <v>252</v>
      </c>
      <c r="D14" s="233" t="s">
        <v>231</v>
      </c>
      <c r="E14" s="234">
        <v>241.51</v>
      </c>
      <c r="F14" s="235"/>
      <c r="G14" s="236">
        <f>ROUND(E14*F14,2)</f>
        <v>0</v>
      </c>
      <c r="H14" s="235"/>
      <c r="I14" s="236">
        <f>ROUND(E14*H14,2)</f>
        <v>0</v>
      </c>
      <c r="J14" s="235"/>
      <c r="K14" s="236">
        <f>ROUND(E14*J14,2)</f>
        <v>0</v>
      </c>
      <c r="L14" s="236">
        <v>21</v>
      </c>
      <c r="M14" s="236">
        <f>G14*(1+L14/100)</f>
        <v>0</v>
      </c>
      <c r="N14" s="234">
        <v>0</v>
      </c>
      <c r="O14" s="234">
        <f>ROUND(E14*N14,2)</f>
        <v>0</v>
      </c>
      <c r="P14" s="234">
        <v>0</v>
      </c>
      <c r="Q14" s="234">
        <f>ROUND(E14*P14,2)</f>
        <v>0</v>
      </c>
      <c r="R14" s="236" t="s">
        <v>232</v>
      </c>
      <c r="S14" s="236" t="s">
        <v>185</v>
      </c>
      <c r="T14" s="237" t="s">
        <v>185</v>
      </c>
      <c r="U14" s="222">
        <v>0.223</v>
      </c>
      <c r="V14" s="222">
        <f>ROUND(E14*U14,2)</f>
        <v>53.86</v>
      </c>
      <c r="W14" s="222"/>
      <c r="X14" s="222" t="s">
        <v>223</v>
      </c>
      <c r="Y14" s="222" t="s">
        <v>188</v>
      </c>
      <c r="Z14" s="212"/>
      <c r="AA14" s="212"/>
      <c r="AB14" s="212"/>
      <c r="AC14" s="212"/>
      <c r="AD14" s="212"/>
      <c r="AE14" s="212"/>
      <c r="AF14" s="212"/>
      <c r="AG14" s="212" t="s">
        <v>253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5">
      <c r="A15" s="219"/>
      <c r="B15" s="220"/>
      <c r="C15" s="249" t="s">
        <v>254</v>
      </c>
      <c r="D15" s="248"/>
      <c r="E15" s="248"/>
      <c r="F15" s="248"/>
      <c r="G15" s="248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226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38" t="str">
        <f>C15</f>
        <v>s přemístěním výkopku v příčných profilech na vzdálenost do 15 m nebo s naložením na dopravní prostředek.</v>
      </c>
      <c r="BB15" s="212"/>
      <c r="BC15" s="212"/>
      <c r="BD15" s="212"/>
      <c r="BE15" s="212"/>
      <c r="BF15" s="212"/>
      <c r="BG15" s="212"/>
      <c r="BH15" s="212"/>
    </row>
    <row r="16" spans="1:60" outlineLevel="2" x14ac:dyDescent="0.25">
      <c r="A16" s="219"/>
      <c r="B16" s="220"/>
      <c r="C16" s="250" t="s">
        <v>255</v>
      </c>
      <c r="D16" s="246"/>
      <c r="E16" s="247">
        <v>111.018</v>
      </c>
      <c r="F16" s="222"/>
      <c r="G16" s="22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228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5">
      <c r="A17" s="219"/>
      <c r="B17" s="220"/>
      <c r="C17" s="250" t="s">
        <v>256</v>
      </c>
      <c r="D17" s="246"/>
      <c r="E17" s="247">
        <v>130.49199999999999</v>
      </c>
      <c r="F17" s="222"/>
      <c r="G17" s="22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228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31">
        <v>4</v>
      </c>
      <c r="B18" s="232" t="s">
        <v>257</v>
      </c>
      <c r="C18" s="241" t="s">
        <v>258</v>
      </c>
      <c r="D18" s="233" t="s">
        <v>231</v>
      </c>
      <c r="E18" s="234">
        <v>72.453000000000003</v>
      </c>
      <c r="F18" s="235"/>
      <c r="G18" s="236">
        <f>ROUND(E18*F18,2)</f>
        <v>0</v>
      </c>
      <c r="H18" s="235"/>
      <c r="I18" s="236">
        <f>ROUND(E18*H18,2)</f>
        <v>0</v>
      </c>
      <c r="J18" s="235"/>
      <c r="K18" s="236">
        <f>ROUND(E18*J18,2)</f>
        <v>0</v>
      </c>
      <c r="L18" s="236">
        <v>21</v>
      </c>
      <c r="M18" s="236">
        <f>G18*(1+L18/100)</f>
        <v>0</v>
      </c>
      <c r="N18" s="234">
        <v>0</v>
      </c>
      <c r="O18" s="234">
        <f>ROUND(E18*N18,2)</f>
        <v>0</v>
      </c>
      <c r="P18" s="234">
        <v>0</v>
      </c>
      <c r="Q18" s="234">
        <f>ROUND(E18*P18,2)</f>
        <v>0</v>
      </c>
      <c r="R18" s="236" t="s">
        <v>232</v>
      </c>
      <c r="S18" s="236" t="s">
        <v>185</v>
      </c>
      <c r="T18" s="237" t="s">
        <v>185</v>
      </c>
      <c r="U18" s="222">
        <v>8.7999999999999995E-2</v>
      </c>
      <c r="V18" s="222">
        <f>ROUND(E18*U18,2)</f>
        <v>6.38</v>
      </c>
      <c r="W18" s="222"/>
      <c r="X18" s="222" t="s">
        <v>223</v>
      </c>
      <c r="Y18" s="222" t="s">
        <v>188</v>
      </c>
      <c r="Z18" s="212"/>
      <c r="AA18" s="212"/>
      <c r="AB18" s="212"/>
      <c r="AC18" s="212"/>
      <c r="AD18" s="212"/>
      <c r="AE18" s="212"/>
      <c r="AF18" s="212"/>
      <c r="AG18" s="212" t="s">
        <v>253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5">
      <c r="A19" s="219"/>
      <c r="B19" s="220"/>
      <c r="C19" s="249" t="s">
        <v>254</v>
      </c>
      <c r="D19" s="248"/>
      <c r="E19" s="248"/>
      <c r="F19" s="248"/>
      <c r="G19" s="248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226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38" t="str">
        <f>C19</f>
        <v>s přemístěním výkopku v příčných profilech na vzdálenost do 15 m nebo s naložením na dopravní prostředek.</v>
      </c>
      <c r="BB19" s="212"/>
      <c r="BC19" s="212"/>
      <c r="BD19" s="212"/>
      <c r="BE19" s="212"/>
      <c r="BF19" s="212"/>
      <c r="BG19" s="212"/>
      <c r="BH19" s="212"/>
    </row>
    <row r="20" spans="1:60" outlineLevel="2" x14ac:dyDescent="0.25">
      <c r="A20" s="219"/>
      <c r="B20" s="220"/>
      <c r="C20" s="262" t="s">
        <v>259</v>
      </c>
      <c r="D20" s="252"/>
      <c r="E20" s="253"/>
      <c r="F20" s="222"/>
      <c r="G20" s="222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228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5">
      <c r="A21" s="219"/>
      <c r="B21" s="220"/>
      <c r="C21" s="263" t="s">
        <v>260</v>
      </c>
      <c r="D21" s="252"/>
      <c r="E21" s="253">
        <v>111.018</v>
      </c>
      <c r="F21" s="222"/>
      <c r="G21" s="22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228</v>
      </c>
      <c r="AH21" s="212">
        <v>2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5">
      <c r="A22" s="219"/>
      <c r="B22" s="220"/>
      <c r="C22" s="263" t="s">
        <v>261</v>
      </c>
      <c r="D22" s="252"/>
      <c r="E22" s="253">
        <v>130.49199999999999</v>
      </c>
      <c r="F22" s="222"/>
      <c r="G22" s="222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228</v>
      </c>
      <c r="AH22" s="212">
        <v>2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5">
      <c r="A23" s="219"/>
      <c r="B23" s="220"/>
      <c r="C23" s="262" t="s">
        <v>262</v>
      </c>
      <c r="D23" s="252"/>
      <c r="E23" s="253"/>
      <c r="F23" s="222"/>
      <c r="G23" s="222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228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5">
      <c r="A24" s="219"/>
      <c r="B24" s="220"/>
      <c r="C24" s="250" t="s">
        <v>263</v>
      </c>
      <c r="D24" s="246"/>
      <c r="E24" s="247">
        <v>72.453000000000003</v>
      </c>
      <c r="F24" s="222"/>
      <c r="G24" s="222"/>
      <c r="H24" s="222"/>
      <c r="I24" s="222"/>
      <c r="J24" s="222"/>
      <c r="K24" s="222"/>
      <c r="L24" s="222"/>
      <c r="M24" s="222"/>
      <c r="N24" s="221"/>
      <c r="O24" s="221"/>
      <c r="P24" s="221"/>
      <c r="Q24" s="221"/>
      <c r="R24" s="222"/>
      <c r="S24" s="222"/>
      <c r="T24" s="222"/>
      <c r="U24" s="222"/>
      <c r="V24" s="222"/>
      <c r="W24" s="222"/>
      <c r="X24" s="222"/>
      <c r="Y24" s="222"/>
      <c r="Z24" s="212"/>
      <c r="AA24" s="212"/>
      <c r="AB24" s="212"/>
      <c r="AC24" s="212"/>
      <c r="AD24" s="212"/>
      <c r="AE24" s="212"/>
      <c r="AF24" s="212"/>
      <c r="AG24" s="212" t="s">
        <v>228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x14ac:dyDescent="0.25">
      <c r="A25" s="224" t="s">
        <v>180</v>
      </c>
      <c r="B25" s="225" t="s">
        <v>108</v>
      </c>
      <c r="C25" s="240" t="s">
        <v>109</v>
      </c>
      <c r="D25" s="226"/>
      <c r="E25" s="227"/>
      <c r="F25" s="228"/>
      <c r="G25" s="228">
        <f>SUMIF(AG26:AG39,"&lt;&gt;NOR",G26:G39)</f>
        <v>0</v>
      </c>
      <c r="H25" s="228"/>
      <c r="I25" s="228">
        <f>SUM(I26:I39)</f>
        <v>0</v>
      </c>
      <c r="J25" s="228"/>
      <c r="K25" s="228">
        <f>SUM(K26:K39)</f>
        <v>0</v>
      </c>
      <c r="L25" s="228"/>
      <c r="M25" s="228">
        <f>SUM(M26:M39)</f>
        <v>0</v>
      </c>
      <c r="N25" s="227"/>
      <c r="O25" s="227">
        <f>SUM(O26:O39)</f>
        <v>0</v>
      </c>
      <c r="P25" s="227"/>
      <c r="Q25" s="227">
        <f>SUM(Q26:Q39)</f>
        <v>0</v>
      </c>
      <c r="R25" s="228"/>
      <c r="S25" s="228"/>
      <c r="T25" s="229"/>
      <c r="U25" s="223"/>
      <c r="V25" s="223">
        <f>SUM(V26:V39)</f>
        <v>10.37</v>
      </c>
      <c r="W25" s="223"/>
      <c r="X25" s="223"/>
      <c r="Y25" s="223"/>
      <c r="AG25" t="s">
        <v>181</v>
      </c>
    </row>
    <row r="26" spans="1:60" outlineLevel="1" x14ac:dyDescent="0.25">
      <c r="A26" s="231">
        <v>5</v>
      </c>
      <c r="B26" s="232" t="s">
        <v>264</v>
      </c>
      <c r="C26" s="241" t="s">
        <v>265</v>
      </c>
      <c r="D26" s="233" t="s">
        <v>231</v>
      </c>
      <c r="E26" s="234">
        <v>11.196</v>
      </c>
      <c r="F26" s="235"/>
      <c r="G26" s="236">
        <f>ROUND(E26*F26,2)</f>
        <v>0</v>
      </c>
      <c r="H26" s="235"/>
      <c r="I26" s="236">
        <f>ROUND(E26*H26,2)</f>
        <v>0</v>
      </c>
      <c r="J26" s="235"/>
      <c r="K26" s="236">
        <f>ROUND(E26*J26,2)</f>
        <v>0</v>
      </c>
      <c r="L26" s="236">
        <v>21</v>
      </c>
      <c r="M26" s="236">
        <f>G26*(1+L26/100)</f>
        <v>0</v>
      </c>
      <c r="N26" s="234">
        <v>0</v>
      </c>
      <c r="O26" s="234">
        <f>ROUND(E26*N26,2)</f>
        <v>0</v>
      </c>
      <c r="P26" s="234">
        <v>0</v>
      </c>
      <c r="Q26" s="234">
        <f>ROUND(E26*P26,2)</f>
        <v>0</v>
      </c>
      <c r="R26" s="236" t="s">
        <v>232</v>
      </c>
      <c r="S26" s="236" t="s">
        <v>185</v>
      </c>
      <c r="T26" s="237" t="s">
        <v>185</v>
      </c>
      <c r="U26" s="222">
        <v>0.28000000000000003</v>
      </c>
      <c r="V26" s="222">
        <f>ROUND(E26*U26,2)</f>
        <v>3.13</v>
      </c>
      <c r="W26" s="222"/>
      <c r="X26" s="222" t="s">
        <v>223</v>
      </c>
      <c r="Y26" s="222" t="s">
        <v>188</v>
      </c>
      <c r="Z26" s="212"/>
      <c r="AA26" s="212"/>
      <c r="AB26" s="212"/>
      <c r="AC26" s="212"/>
      <c r="AD26" s="212"/>
      <c r="AE26" s="212"/>
      <c r="AF26" s="212"/>
      <c r="AG26" s="212" t="s">
        <v>224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1" outlineLevel="2" x14ac:dyDescent="0.25">
      <c r="A27" s="219"/>
      <c r="B27" s="220"/>
      <c r="C27" s="249" t="s">
        <v>266</v>
      </c>
      <c r="D27" s="248"/>
      <c r="E27" s="248"/>
      <c r="F27" s="248"/>
      <c r="G27" s="248"/>
      <c r="H27" s="222"/>
      <c r="I27" s="222"/>
      <c r="J27" s="222"/>
      <c r="K27" s="222"/>
      <c r="L27" s="222"/>
      <c r="M27" s="222"/>
      <c r="N27" s="221"/>
      <c r="O27" s="221"/>
      <c r="P27" s="221"/>
      <c r="Q27" s="221"/>
      <c r="R27" s="222"/>
      <c r="S27" s="222"/>
      <c r="T27" s="222"/>
      <c r="U27" s="222"/>
      <c r="V27" s="222"/>
      <c r="W27" s="222"/>
      <c r="X27" s="222"/>
      <c r="Y27" s="222"/>
      <c r="Z27" s="212"/>
      <c r="AA27" s="212"/>
      <c r="AB27" s="212"/>
      <c r="AC27" s="212"/>
      <c r="AD27" s="212"/>
      <c r="AE27" s="212"/>
      <c r="AF27" s="212"/>
      <c r="AG27" s="212" t="s">
        <v>226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38" t="str">
        <f>C27</f>
        <v>zapažených i nezapažených s urovnáním dna do předepsaného profilu a spádu, s přehozením výkopku na přilehlém terénu na vzdálenost do 3 m od podélné osy rýhy nebo s naložením výkopku na dopravní prostředek.</v>
      </c>
      <c r="BB27" s="212"/>
      <c r="BC27" s="212"/>
      <c r="BD27" s="212"/>
      <c r="BE27" s="212"/>
      <c r="BF27" s="212"/>
      <c r="BG27" s="212"/>
      <c r="BH27" s="212"/>
    </row>
    <row r="28" spans="1:60" outlineLevel="2" x14ac:dyDescent="0.25">
      <c r="A28" s="219"/>
      <c r="B28" s="220"/>
      <c r="C28" s="250" t="s">
        <v>267</v>
      </c>
      <c r="D28" s="246"/>
      <c r="E28" s="247">
        <v>11.196</v>
      </c>
      <c r="F28" s="222"/>
      <c r="G28" s="222"/>
      <c r="H28" s="222"/>
      <c r="I28" s="222"/>
      <c r="J28" s="222"/>
      <c r="K28" s="222"/>
      <c r="L28" s="222"/>
      <c r="M28" s="222"/>
      <c r="N28" s="221"/>
      <c r="O28" s="221"/>
      <c r="P28" s="221"/>
      <c r="Q28" s="221"/>
      <c r="R28" s="222"/>
      <c r="S28" s="222"/>
      <c r="T28" s="222"/>
      <c r="U28" s="222"/>
      <c r="V28" s="222"/>
      <c r="W28" s="222"/>
      <c r="X28" s="222"/>
      <c r="Y28" s="222"/>
      <c r="Z28" s="212"/>
      <c r="AA28" s="212"/>
      <c r="AB28" s="212"/>
      <c r="AC28" s="212"/>
      <c r="AD28" s="212"/>
      <c r="AE28" s="212"/>
      <c r="AF28" s="212"/>
      <c r="AG28" s="212" t="s">
        <v>228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5">
      <c r="A29" s="231">
        <v>6</v>
      </c>
      <c r="B29" s="232" t="s">
        <v>268</v>
      </c>
      <c r="C29" s="241" t="s">
        <v>269</v>
      </c>
      <c r="D29" s="233" t="s">
        <v>231</v>
      </c>
      <c r="E29" s="234">
        <v>3.3588</v>
      </c>
      <c r="F29" s="235"/>
      <c r="G29" s="236">
        <f>ROUND(E29*F29,2)</f>
        <v>0</v>
      </c>
      <c r="H29" s="235"/>
      <c r="I29" s="236">
        <f>ROUND(E29*H29,2)</f>
        <v>0</v>
      </c>
      <c r="J29" s="235"/>
      <c r="K29" s="236">
        <f>ROUND(E29*J29,2)</f>
        <v>0</v>
      </c>
      <c r="L29" s="236">
        <v>21</v>
      </c>
      <c r="M29" s="236">
        <f>G29*(1+L29/100)</f>
        <v>0</v>
      </c>
      <c r="N29" s="234">
        <v>0</v>
      </c>
      <c r="O29" s="234">
        <f>ROUND(E29*N29,2)</f>
        <v>0</v>
      </c>
      <c r="P29" s="234">
        <v>0</v>
      </c>
      <c r="Q29" s="234">
        <f>ROUND(E29*P29,2)</f>
        <v>0</v>
      </c>
      <c r="R29" s="236" t="s">
        <v>232</v>
      </c>
      <c r="S29" s="236" t="s">
        <v>185</v>
      </c>
      <c r="T29" s="237" t="s">
        <v>185</v>
      </c>
      <c r="U29" s="222">
        <v>0.65400000000000003</v>
      </c>
      <c r="V29" s="222">
        <f>ROUND(E29*U29,2)</f>
        <v>2.2000000000000002</v>
      </c>
      <c r="W29" s="222"/>
      <c r="X29" s="222" t="s">
        <v>223</v>
      </c>
      <c r="Y29" s="222" t="s">
        <v>188</v>
      </c>
      <c r="Z29" s="212"/>
      <c r="AA29" s="212"/>
      <c r="AB29" s="212"/>
      <c r="AC29" s="212"/>
      <c r="AD29" s="212"/>
      <c r="AE29" s="212"/>
      <c r="AF29" s="212"/>
      <c r="AG29" s="212" t="s">
        <v>224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1" outlineLevel="2" x14ac:dyDescent="0.25">
      <c r="A30" s="219"/>
      <c r="B30" s="220"/>
      <c r="C30" s="249" t="s">
        <v>266</v>
      </c>
      <c r="D30" s="248"/>
      <c r="E30" s="248"/>
      <c r="F30" s="248"/>
      <c r="G30" s="248"/>
      <c r="H30" s="222"/>
      <c r="I30" s="222"/>
      <c r="J30" s="222"/>
      <c r="K30" s="222"/>
      <c r="L30" s="222"/>
      <c r="M30" s="222"/>
      <c r="N30" s="221"/>
      <c r="O30" s="221"/>
      <c r="P30" s="221"/>
      <c r="Q30" s="221"/>
      <c r="R30" s="222"/>
      <c r="S30" s="222"/>
      <c r="T30" s="222"/>
      <c r="U30" s="222"/>
      <c r="V30" s="222"/>
      <c r="W30" s="222"/>
      <c r="X30" s="222"/>
      <c r="Y30" s="222"/>
      <c r="Z30" s="212"/>
      <c r="AA30" s="212"/>
      <c r="AB30" s="212"/>
      <c r="AC30" s="212"/>
      <c r="AD30" s="212"/>
      <c r="AE30" s="212"/>
      <c r="AF30" s="212"/>
      <c r="AG30" s="212" t="s">
        <v>226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38" t="str">
        <f>C30</f>
        <v>zapažených i nezapažených s urovnáním dna do předepsaného profilu a spádu, s přehozením výkopku na přilehlém terénu na vzdálenost do 3 m od podélné osy rýhy nebo s naložením výkopku na dopravní prostředek.</v>
      </c>
      <c r="BB30" s="212"/>
      <c r="BC30" s="212"/>
      <c r="BD30" s="212"/>
      <c r="BE30" s="212"/>
      <c r="BF30" s="212"/>
      <c r="BG30" s="212"/>
      <c r="BH30" s="212"/>
    </row>
    <row r="31" spans="1:60" outlineLevel="2" x14ac:dyDescent="0.25">
      <c r="A31" s="219"/>
      <c r="B31" s="220"/>
      <c r="C31" s="250" t="s">
        <v>270</v>
      </c>
      <c r="D31" s="246"/>
      <c r="E31" s="247">
        <v>3.3588</v>
      </c>
      <c r="F31" s="222"/>
      <c r="G31" s="222"/>
      <c r="H31" s="222"/>
      <c r="I31" s="222"/>
      <c r="J31" s="222"/>
      <c r="K31" s="222"/>
      <c r="L31" s="222"/>
      <c r="M31" s="222"/>
      <c r="N31" s="221"/>
      <c r="O31" s="221"/>
      <c r="P31" s="221"/>
      <c r="Q31" s="221"/>
      <c r="R31" s="222"/>
      <c r="S31" s="222"/>
      <c r="T31" s="222"/>
      <c r="U31" s="222"/>
      <c r="V31" s="222"/>
      <c r="W31" s="222"/>
      <c r="X31" s="222"/>
      <c r="Y31" s="222"/>
      <c r="Z31" s="212"/>
      <c r="AA31" s="212"/>
      <c r="AB31" s="212"/>
      <c r="AC31" s="212"/>
      <c r="AD31" s="212"/>
      <c r="AE31" s="212"/>
      <c r="AF31" s="212"/>
      <c r="AG31" s="212" t="s">
        <v>228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5">
      <c r="A32" s="231">
        <v>7</v>
      </c>
      <c r="B32" s="232" t="s">
        <v>271</v>
      </c>
      <c r="C32" s="241" t="s">
        <v>272</v>
      </c>
      <c r="D32" s="233" t="s">
        <v>231</v>
      </c>
      <c r="E32" s="234">
        <v>27.212029999999999</v>
      </c>
      <c r="F32" s="235"/>
      <c r="G32" s="236">
        <f>ROUND(E32*F32,2)</f>
        <v>0</v>
      </c>
      <c r="H32" s="235"/>
      <c r="I32" s="236">
        <f>ROUND(E32*H32,2)</f>
        <v>0</v>
      </c>
      <c r="J32" s="235"/>
      <c r="K32" s="236">
        <f>ROUND(E32*J32,2)</f>
        <v>0</v>
      </c>
      <c r="L32" s="236">
        <v>21</v>
      </c>
      <c r="M32" s="236">
        <f>G32*(1+L32/100)</f>
        <v>0</v>
      </c>
      <c r="N32" s="234">
        <v>0</v>
      </c>
      <c r="O32" s="234">
        <f>ROUND(E32*N32,2)</f>
        <v>0</v>
      </c>
      <c r="P32" s="234">
        <v>0</v>
      </c>
      <c r="Q32" s="234">
        <f>ROUND(E32*P32,2)</f>
        <v>0</v>
      </c>
      <c r="R32" s="236" t="s">
        <v>232</v>
      </c>
      <c r="S32" s="236" t="s">
        <v>185</v>
      </c>
      <c r="T32" s="237" t="s">
        <v>185</v>
      </c>
      <c r="U32" s="222">
        <v>0.16</v>
      </c>
      <c r="V32" s="222">
        <f>ROUND(E32*U32,2)</f>
        <v>4.3499999999999996</v>
      </c>
      <c r="W32" s="222"/>
      <c r="X32" s="222" t="s">
        <v>223</v>
      </c>
      <c r="Y32" s="222" t="s">
        <v>188</v>
      </c>
      <c r="Z32" s="212"/>
      <c r="AA32" s="212"/>
      <c r="AB32" s="212"/>
      <c r="AC32" s="212"/>
      <c r="AD32" s="212"/>
      <c r="AE32" s="212"/>
      <c r="AF32" s="212"/>
      <c r="AG32" s="212" t="s">
        <v>224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1" outlineLevel="2" x14ac:dyDescent="0.25">
      <c r="A33" s="219"/>
      <c r="B33" s="220"/>
      <c r="C33" s="249" t="s">
        <v>273</v>
      </c>
      <c r="D33" s="248"/>
      <c r="E33" s="248"/>
      <c r="F33" s="248"/>
      <c r="G33" s="248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226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38" t="str">
        <f>C33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3" s="212"/>
      <c r="BC33" s="212"/>
      <c r="BD33" s="212"/>
      <c r="BE33" s="212"/>
      <c r="BF33" s="212"/>
      <c r="BG33" s="212"/>
      <c r="BH33" s="212"/>
    </row>
    <row r="34" spans="1:60" outlineLevel="2" x14ac:dyDescent="0.25">
      <c r="A34" s="219"/>
      <c r="B34" s="220"/>
      <c r="C34" s="250" t="s">
        <v>274</v>
      </c>
      <c r="D34" s="246"/>
      <c r="E34" s="247">
        <v>9.9960000000000004</v>
      </c>
      <c r="F34" s="222"/>
      <c r="G34" s="222"/>
      <c r="H34" s="222"/>
      <c r="I34" s="222"/>
      <c r="J34" s="222"/>
      <c r="K34" s="222"/>
      <c r="L34" s="222"/>
      <c r="M34" s="222"/>
      <c r="N34" s="221"/>
      <c r="O34" s="221"/>
      <c r="P34" s="221"/>
      <c r="Q34" s="221"/>
      <c r="R34" s="222"/>
      <c r="S34" s="222"/>
      <c r="T34" s="222"/>
      <c r="U34" s="222"/>
      <c r="V34" s="222"/>
      <c r="W34" s="222"/>
      <c r="X34" s="222"/>
      <c r="Y34" s="222"/>
      <c r="Z34" s="212"/>
      <c r="AA34" s="212"/>
      <c r="AB34" s="212"/>
      <c r="AC34" s="212"/>
      <c r="AD34" s="212"/>
      <c r="AE34" s="212"/>
      <c r="AF34" s="212"/>
      <c r="AG34" s="212" t="s">
        <v>228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5">
      <c r="A35" s="219"/>
      <c r="B35" s="220"/>
      <c r="C35" s="250" t="s">
        <v>275</v>
      </c>
      <c r="D35" s="246"/>
      <c r="E35" s="247">
        <v>17.21603</v>
      </c>
      <c r="F35" s="222"/>
      <c r="G35" s="222"/>
      <c r="H35" s="222"/>
      <c r="I35" s="222"/>
      <c r="J35" s="222"/>
      <c r="K35" s="222"/>
      <c r="L35" s="222"/>
      <c r="M35" s="222"/>
      <c r="N35" s="221"/>
      <c r="O35" s="221"/>
      <c r="P35" s="221"/>
      <c r="Q35" s="221"/>
      <c r="R35" s="222"/>
      <c r="S35" s="222"/>
      <c r="T35" s="222"/>
      <c r="U35" s="222"/>
      <c r="V35" s="222"/>
      <c r="W35" s="222"/>
      <c r="X35" s="222"/>
      <c r="Y35" s="222"/>
      <c r="Z35" s="212"/>
      <c r="AA35" s="212"/>
      <c r="AB35" s="212"/>
      <c r="AC35" s="212"/>
      <c r="AD35" s="212"/>
      <c r="AE35" s="212"/>
      <c r="AF35" s="212"/>
      <c r="AG35" s="212" t="s">
        <v>228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5">
      <c r="A36" s="231">
        <v>8</v>
      </c>
      <c r="B36" s="232" t="s">
        <v>276</v>
      </c>
      <c r="C36" s="241" t="s">
        <v>277</v>
      </c>
      <c r="D36" s="233" t="s">
        <v>231</v>
      </c>
      <c r="E36" s="234">
        <v>8.1636100000000003</v>
      </c>
      <c r="F36" s="235"/>
      <c r="G36" s="236">
        <f>ROUND(E36*F36,2)</f>
        <v>0</v>
      </c>
      <c r="H36" s="235"/>
      <c r="I36" s="236">
        <f>ROUND(E36*H36,2)</f>
        <v>0</v>
      </c>
      <c r="J36" s="235"/>
      <c r="K36" s="236">
        <f>ROUND(E36*J36,2)</f>
        <v>0</v>
      </c>
      <c r="L36" s="236">
        <v>21</v>
      </c>
      <c r="M36" s="236">
        <f>G36*(1+L36/100)</f>
        <v>0</v>
      </c>
      <c r="N36" s="234">
        <v>0</v>
      </c>
      <c r="O36" s="234">
        <f>ROUND(E36*N36,2)</f>
        <v>0</v>
      </c>
      <c r="P36" s="234">
        <v>0</v>
      </c>
      <c r="Q36" s="234">
        <f>ROUND(E36*P36,2)</f>
        <v>0</v>
      </c>
      <c r="R36" s="236" t="s">
        <v>232</v>
      </c>
      <c r="S36" s="236" t="s">
        <v>185</v>
      </c>
      <c r="T36" s="237" t="s">
        <v>185</v>
      </c>
      <c r="U36" s="222">
        <v>8.5000000000000006E-2</v>
      </c>
      <c r="V36" s="222">
        <f>ROUND(E36*U36,2)</f>
        <v>0.69</v>
      </c>
      <c r="W36" s="222"/>
      <c r="X36" s="222" t="s">
        <v>223</v>
      </c>
      <c r="Y36" s="222" t="s">
        <v>188</v>
      </c>
      <c r="Z36" s="212"/>
      <c r="AA36" s="212"/>
      <c r="AB36" s="212"/>
      <c r="AC36" s="212"/>
      <c r="AD36" s="212"/>
      <c r="AE36" s="212"/>
      <c r="AF36" s="212"/>
      <c r="AG36" s="212" t="s">
        <v>224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ht="21" outlineLevel="2" x14ac:dyDescent="0.25">
      <c r="A37" s="219"/>
      <c r="B37" s="220"/>
      <c r="C37" s="249" t="s">
        <v>273</v>
      </c>
      <c r="D37" s="248"/>
      <c r="E37" s="248"/>
      <c r="F37" s="248"/>
      <c r="G37" s="248"/>
      <c r="H37" s="222"/>
      <c r="I37" s="222"/>
      <c r="J37" s="222"/>
      <c r="K37" s="222"/>
      <c r="L37" s="222"/>
      <c r="M37" s="222"/>
      <c r="N37" s="221"/>
      <c r="O37" s="221"/>
      <c r="P37" s="221"/>
      <c r="Q37" s="221"/>
      <c r="R37" s="222"/>
      <c r="S37" s="222"/>
      <c r="T37" s="222"/>
      <c r="U37" s="222"/>
      <c r="V37" s="222"/>
      <c r="W37" s="222"/>
      <c r="X37" s="222"/>
      <c r="Y37" s="222"/>
      <c r="Z37" s="212"/>
      <c r="AA37" s="212"/>
      <c r="AB37" s="212"/>
      <c r="AC37" s="212"/>
      <c r="AD37" s="212"/>
      <c r="AE37" s="212"/>
      <c r="AF37" s="212"/>
      <c r="AG37" s="212" t="s">
        <v>226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38" t="str">
        <f>C37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7" s="212"/>
      <c r="BC37" s="212"/>
      <c r="BD37" s="212"/>
      <c r="BE37" s="212"/>
      <c r="BF37" s="212"/>
      <c r="BG37" s="212"/>
      <c r="BH37" s="212"/>
    </row>
    <row r="38" spans="1:60" outlineLevel="2" x14ac:dyDescent="0.25">
      <c r="A38" s="219"/>
      <c r="B38" s="220"/>
      <c r="C38" s="250" t="s">
        <v>278</v>
      </c>
      <c r="D38" s="246"/>
      <c r="E38" s="247">
        <v>2.9988000000000001</v>
      </c>
      <c r="F38" s="222"/>
      <c r="G38" s="222"/>
      <c r="H38" s="222"/>
      <c r="I38" s="222"/>
      <c r="J38" s="222"/>
      <c r="K38" s="222"/>
      <c r="L38" s="222"/>
      <c r="M38" s="222"/>
      <c r="N38" s="221"/>
      <c r="O38" s="221"/>
      <c r="P38" s="221"/>
      <c r="Q38" s="221"/>
      <c r="R38" s="222"/>
      <c r="S38" s="222"/>
      <c r="T38" s="222"/>
      <c r="U38" s="222"/>
      <c r="V38" s="222"/>
      <c r="W38" s="222"/>
      <c r="X38" s="222"/>
      <c r="Y38" s="222"/>
      <c r="Z38" s="212"/>
      <c r="AA38" s="212"/>
      <c r="AB38" s="212"/>
      <c r="AC38" s="212"/>
      <c r="AD38" s="212"/>
      <c r="AE38" s="212"/>
      <c r="AF38" s="212"/>
      <c r="AG38" s="212" t="s">
        <v>228</v>
      </c>
      <c r="AH38" s="212">
        <v>0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5">
      <c r="A39" s="219"/>
      <c r="B39" s="220"/>
      <c r="C39" s="250" t="s">
        <v>279</v>
      </c>
      <c r="D39" s="246"/>
      <c r="E39" s="247">
        <v>5.1648100000000001</v>
      </c>
      <c r="F39" s="222"/>
      <c r="G39" s="222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228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x14ac:dyDescent="0.25">
      <c r="A40" s="224" t="s">
        <v>180</v>
      </c>
      <c r="B40" s="225" t="s">
        <v>110</v>
      </c>
      <c r="C40" s="240" t="s">
        <v>111</v>
      </c>
      <c r="D40" s="226"/>
      <c r="E40" s="227"/>
      <c r="F40" s="228"/>
      <c r="G40" s="228">
        <f>SUMIF(AG41:AG47,"&lt;&gt;NOR",G41:G47)</f>
        <v>0</v>
      </c>
      <c r="H40" s="228"/>
      <c r="I40" s="228">
        <f>SUM(I41:I47)</f>
        <v>0</v>
      </c>
      <c r="J40" s="228"/>
      <c r="K40" s="228">
        <f>SUM(K41:K47)</f>
        <v>0</v>
      </c>
      <c r="L40" s="228"/>
      <c r="M40" s="228">
        <f>SUM(M41:M47)</f>
        <v>0</v>
      </c>
      <c r="N40" s="227"/>
      <c r="O40" s="227">
        <f>SUM(O41:O47)</f>
        <v>0.06</v>
      </c>
      <c r="P40" s="227"/>
      <c r="Q40" s="227">
        <f>SUM(Q41:Q47)</f>
        <v>0</v>
      </c>
      <c r="R40" s="228"/>
      <c r="S40" s="228"/>
      <c r="T40" s="229"/>
      <c r="U40" s="223"/>
      <c r="V40" s="223">
        <f>SUM(V41:V47)</f>
        <v>20.16</v>
      </c>
      <c r="W40" s="223"/>
      <c r="X40" s="223"/>
      <c r="Y40" s="223"/>
      <c r="AG40" t="s">
        <v>181</v>
      </c>
    </row>
    <row r="41" spans="1:60" outlineLevel="1" x14ac:dyDescent="0.25">
      <c r="A41" s="231">
        <v>9</v>
      </c>
      <c r="B41" s="232" t="s">
        <v>280</v>
      </c>
      <c r="C41" s="241" t="s">
        <v>281</v>
      </c>
      <c r="D41" s="233" t="s">
        <v>221</v>
      </c>
      <c r="E41" s="234">
        <v>65.88</v>
      </c>
      <c r="F41" s="235"/>
      <c r="G41" s="236">
        <f>ROUND(E41*F41,2)</f>
        <v>0</v>
      </c>
      <c r="H41" s="235"/>
      <c r="I41" s="236">
        <f>ROUND(E41*H41,2)</f>
        <v>0</v>
      </c>
      <c r="J41" s="235"/>
      <c r="K41" s="236">
        <f>ROUND(E41*J41,2)</f>
        <v>0</v>
      </c>
      <c r="L41" s="236">
        <v>21</v>
      </c>
      <c r="M41" s="236">
        <f>G41*(1+L41/100)</f>
        <v>0</v>
      </c>
      <c r="N41" s="234">
        <v>9.7999999999999997E-4</v>
      </c>
      <c r="O41" s="234">
        <f>ROUND(E41*N41,2)</f>
        <v>0.06</v>
      </c>
      <c r="P41" s="234">
        <v>0</v>
      </c>
      <c r="Q41" s="234">
        <f>ROUND(E41*P41,2)</f>
        <v>0</v>
      </c>
      <c r="R41" s="236" t="s">
        <v>232</v>
      </c>
      <c r="S41" s="236" t="s">
        <v>185</v>
      </c>
      <c r="T41" s="237" t="s">
        <v>185</v>
      </c>
      <c r="U41" s="222">
        <v>0.23599999999999999</v>
      </c>
      <c r="V41" s="222">
        <f>ROUND(E41*U41,2)</f>
        <v>15.55</v>
      </c>
      <c r="W41" s="222"/>
      <c r="X41" s="222" t="s">
        <v>223</v>
      </c>
      <c r="Y41" s="222" t="s">
        <v>188</v>
      </c>
      <c r="Z41" s="212"/>
      <c r="AA41" s="212"/>
      <c r="AB41" s="212"/>
      <c r="AC41" s="212"/>
      <c r="AD41" s="212"/>
      <c r="AE41" s="212"/>
      <c r="AF41" s="212"/>
      <c r="AG41" s="212" t="s">
        <v>253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2" x14ac:dyDescent="0.25">
      <c r="A42" s="219"/>
      <c r="B42" s="220"/>
      <c r="C42" s="249" t="s">
        <v>282</v>
      </c>
      <c r="D42" s="248"/>
      <c r="E42" s="248"/>
      <c r="F42" s="248"/>
      <c r="G42" s="248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226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2" x14ac:dyDescent="0.25">
      <c r="A43" s="219"/>
      <c r="B43" s="220"/>
      <c r="C43" s="250" t="s">
        <v>283</v>
      </c>
      <c r="D43" s="246"/>
      <c r="E43" s="247">
        <v>37.32</v>
      </c>
      <c r="F43" s="222"/>
      <c r="G43" s="222"/>
      <c r="H43" s="222"/>
      <c r="I43" s="222"/>
      <c r="J43" s="222"/>
      <c r="K43" s="222"/>
      <c r="L43" s="222"/>
      <c r="M43" s="222"/>
      <c r="N43" s="221"/>
      <c r="O43" s="221"/>
      <c r="P43" s="221"/>
      <c r="Q43" s="221"/>
      <c r="R43" s="222"/>
      <c r="S43" s="222"/>
      <c r="T43" s="222"/>
      <c r="U43" s="222"/>
      <c r="V43" s="222"/>
      <c r="W43" s="222"/>
      <c r="X43" s="222"/>
      <c r="Y43" s="222"/>
      <c r="Z43" s="212"/>
      <c r="AA43" s="212"/>
      <c r="AB43" s="212"/>
      <c r="AC43" s="212"/>
      <c r="AD43" s="212"/>
      <c r="AE43" s="212"/>
      <c r="AF43" s="212"/>
      <c r="AG43" s="212" t="s">
        <v>228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5">
      <c r="A44" s="219"/>
      <c r="B44" s="220"/>
      <c r="C44" s="250" t="s">
        <v>284</v>
      </c>
      <c r="D44" s="246"/>
      <c r="E44" s="247">
        <v>28.56</v>
      </c>
      <c r="F44" s="222"/>
      <c r="G44" s="222"/>
      <c r="H44" s="222"/>
      <c r="I44" s="222"/>
      <c r="J44" s="222"/>
      <c r="K44" s="222"/>
      <c r="L44" s="222"/>
      <c r="M44" s="222"/>
      <c r="N44" s="221"/>
      <c r="O44" s="221"/>
      <c r="P44" s="221"/>
      <c r="Q44" s="221"/>
      <c r="R44" s="222"/>
      <c r="S44" s="222"/>
      <c r="T44" s="222"/>
      <c r="U44" s="222"/>
      <c r="V44" s="222"/>
      <c r="W44" s="222"/>
      <c r="X44" s="222"/>
      <c r="Y44" s="222"/>
      <c r="Z44" s="212"/>
      <c r="AA44" s="212"/>
      <c r="AB44" s="212"/>
      <c r="AC44" s="212"/>
      <c r="AD44" s="212"/>
      <c r="AE44" s="212"/>
      <c r="AF44" s="212"/>
      <c r="AG44" s="212" t="s">
        <v>228</v>
      </c>
      <c r="AH44" s="212">
        <v>0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5">
      <c r="A45" s="231">
        <v>10</v>
      </c>
      <c r="B45" s="232" t="s">
        <v>285</v>
      </c>
      <c r="C45" s="241" t="s">
        <v>286</v>
      </c>
      <c r="D45" s="233" t="s">
        <v>221</v>
      </c>
      <c r="E45" s="234">
        <v>65.88</v>
      </c>
      <c r="F45" s="235"/>
      <c r="G45" s="236">
        <f>ROUND(E45*F45,2)</f>
        <v>0</v>
      </c>
      <c r="H45" s="235"/>
      <c r="I45" s="236">
        <f>ROUND(E45*H45,2)</f>
        <v>0</v>
      </c>
      <c r="J45" s="235"/>
      <c r="K45" s="236">
        <f>ROUND(E45*J45,2)</f>
        <v>0</v>
      </c>
      <c r="L45" s="236">
        <v>21</v>
      </c>
      <c r="M45" s="236">
        <f>G45*(1+L45/100)</f>
        <v>0</v>
      </c>
      <c r="N45" s="234">
        <v>0</v>
      </c>
      <c r="O45" s="234">
        <f>ROUND(E45*N45,2)</f>
        <v>0</v>
      </c>
      <c r="P45" s="234">
        <v>0</v>
      </c>
      <c r="Q45" s="234">
        <f>ROUND(E45*P45,2)</f>
        <v>0</v>
      </c>
      <c r="R45" s="236" t="s">
        <v>232</v>
      </c>
      <c r="S45" s="236" t="s">
        <v>185</v>
      </c>
      <c r="T45" s="237" t="s">
        <v>185</v>
      </c>
      <c r="U45" s="222">
        <v>7.0000000000000007E-2</v>
      </c>
      <c r="V45" s="222">
        <f>ROUND(E45*U45,2)</f>
        <v>4.6100000000000003</v>
      </c>
      <c r="W45" s="222"/>
      <c r="X45" s="222" t="s">
        <v>223</v>
      </c>
      <c r="Y45" s="222" t="s">
        <v>188</v>
      </c>
      <c r="Z45" s="212"/>
      <c r="AA45" s="212"/>
      <c r="AB45" s="212"/>
      <c r="AC45" s="212"/>
      <c r="AD45" s="212"/>
      <c r="AE45" s="212"/>
      <c r="AF45" s="212"/>
      <c r="AG45" s="212" t="s">
        <v>253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5">
      <c r="A46" s="219"/>
      <c r="B46" s="220"/>
      <c r="C46" s="249" t="s">
        <v>287</v>
      </c>
      <c r="D46" s="248"/>
      <c r="E46" s="248"/>
      <c r="F46" s="248"/>
      <c r="G46" s="248"/>
      <c r="H46" s="222"/>
      <c r="I46" s="222"/>
      <c r="J46" s="222"/>
      <c r="K46" s="222"/>
      <c r="L46" s="222"/>
      <c r="M46" s="222"/>
      <c r="N46" s="221"/>
      <c r="O46" s="221"/>
      <c r="P46" s="221"/>
      <c r="Q46" s="221"/>
      <c r="R46" s="222"/>
      <c r="S46" s="222"/>
      <c r="T46" s="222"/>
      <c r="U46" s="222"/>
      <c r="V46" s="222"/>
      <c r="W46" s="222"/>
      <c r="X46" s="222"/>
      <c r="Y46" s="222"/>
      <c r="Z46" s="212"/>
      <c r="AA46" s="212"/>
      <c r="AB46" s="212"/>
      <c r="AC46" s="212"/>
      <c r="AD46" s="212"/>
      <c r="AE46" s="212"/>
      <c r="AF46" s="212"/>
      <c r="AG46" s="212" t="s">
        <v>226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5">
      <c r="A47" s="219"/>
      <c r="B47" s="220"/>
      <c r="C47" s="250" t="s">
        <v>288</v>
      </c>
      <c r="D47" s="246"/>
      <c r="E47" s="247">
        <v>65.88</v>
      </c>
      <c r="F47" s="222"/>
      <c r="G47" s="222"/>
      <c r="H47" s="222"/>
      <c r="I47" s="222"/>
      <c r="J47" s="222"/>
      <c r="K47" s="222"/>
      <c r="L47" s="222"/>
      <c r="M47" s="222"/>
      <c r="N47" s="221"/>
      <c r="O47" s="221"/>
      <c r="P47" s="221"/>
      <c r="Q47" s="221"/>
      <c r="R47" s="222"/>
      <c r="S47" s="222"/>
      <c r="T47" s="222"/>
      <c r="U47" s="222"/>
      <c r="V47" s="222"/>
      <c r="W47" s="222"/>
      <c r="X47" s="222"/>
      <c r="Y47" s="222"/>
      <c r="Z47" s="212"/>
      <c r="AA47" s="212"/>
      <c r="AB47" s="212"/>
      <c r="AC47" s="212"/>
      <c r="AD47" s="212"/>
      <c r="AE47" s="212"/>
      <c r="AF47" s="212"/>
      <c r="AG47" s="212" t="s">
        <v>228</v>
      </c>
      <c r="AH47" s="212">
        <v>5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x14ac:dyDescent="0.25">
      <c r="A48" s="224" t="s">
        <v>180</v>
      </c>
      <c r="B48" s="225" t="s">
        <v>112</v>
      </c>
      <c r="C48" s="240" t="s">
        <v>113</v>
      </c>
      <c r="D48" s="226"/>
      <c r="E48" s="227"/>
      <c r="F48" s="228"/>
      <c r="G48" s="228">
        <f>SUMIF(AG49:AG77,"&lt;&gt;NOR",G49:G77)</f>
        <v>0</v>
      </c>
      <c r="H48" s="228"/>
      <c r="I48" s="228">
        <f>SUM(I49:I77)</f>
        <v>0</v>
      </c>
      <c r="J48" s="228"/>
      <c r="K48" s="228">
        <f>SUM(K49:K77)</f>
        <v>0</v>
      </c>
      <c r="L48" s="228"/>
      <c r="M48" s="228">
        <f>SUM(M49:M77)</f>
        <v>0</v>
      </c>
      <c r="N48" s="227"/>
      <c r="O48" s="227">
        <f>SUM(O49:O77)</f>
        <v>0</v>
      </c>
      <c r="P48" s="227"/>
      <c r="Q48" s="227">
        <f>SUM(Q49:Q77)</f>
        <v>0</v>
      </c>
      <c r="R48" s="228"/>
      <c r="S48" s="228"/>
      <c r="T48" s="229"/>
      <c r="U48" s="223"/>
      <c r="V48" s="223">
        <f>SUM(V49:V77)</f>
        <v>55.53</v>
      </c>
      <c r="W48" s="223"/>
      <c r="X48" s="223"/>
      <c r="Y48" s="223"/>
      <c r="AG48" t="s">
        <v>181</v>
      </c>
    </row>
    <row r="49" spans="1:60" outlineLevel="1" x14ac:dyDescent="0.25">
      <c r="A49" s="231">
        <v>11</v>
      </c>
      <c r="B49" s="232" t="s">
        <v>289</v>
      </c>
      <c r="C49" s="241" t="s">
        <v>290</v>
      </c>
      <c r="D49" s="233" t="s">
        <v>231</v>
      </c>
      <c r="E49" s="234">
        <v>16.193999999999999</v>
      </c>
      <c r="F49" s="235"/>
      <c r="G49" s="236">
        <f>ROUND(E49*F49,2)</f>
        <v>0</v>
      </c>
      <c r="H49" s="235"/>
      <c r="I49" s="236">
        <f>ROUND(E49*H49,2)</f>
        <v>0</v>
      </c>
      <c r="J49" s="235"/>
      <c r="K49" s="236">
        <f>ROUND(E49*J49,2)</f>
        <v>0</v>
      </c>
      <c r="L49" s="236">
        <v>21</v>
      </c>
      <c r="M49" s="236">
        <f>G49*(1+L49/100)</f>
        <v>0</v>
      </c>
      <c r="N49" s="234">
        <v>0</v>
      </c>
      <c r="O49" s="234">
        <f>ROUND(E49*N49,2)</f>
        <v>0</v>
      </c>
      <c r="P49" s="234">
        <v>0</v>
      </c>
      <c r="Q49" s="234">
        <f>ROUND(E49*P49,2)</f>
        <v>0</v>
      </c>
      <c r="R49" s="236" t="s">
        <v>232</v>
      </c>
      <c r="S49" s="236" t="s">
        <v>185</v>
      </c>
      <c r="T49" s="237" t="s">
        <v>185</v>
      </c>
      <c r="U49" s="222">
        <v>0.34499999999999997</v>
      </c>
      <c r="V49" s="222">
        <f>ROUND(E49*U49,2)</f>
        <v>5.59</v>
      </c>
      <c r="W49" s="222"/>
      <c r="X49" s="222" t="s">
        <v>223</v>
      </c>
      <c r="Y49" s="222" t="s">
        <v>188</v>
      </c>
      <c r="Z49" s="212"/>
      <c r="AA49" s="212"/>
      <c r="AB49" s="212"/>
      <c r="AC49" s="212"/>
      <c r="AD49" s="212"/>
      <c r="AE49" s="212"/>
      <c r="AF49" s="212"/>
      <c r="AG49" s="212" t="s">
        <v>224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5">
      <c r="A50" s="219"/>
      <c r="B50" s="220"/>
      <c r="C50" s="249" t="s">
        <v>291</v>
      </c>
      <c r="D50" s="248"/>
      <c r="E50" s="248"/>
      <c r="F50" s="248"/>
      <c r="G50" s="248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226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38" t="str">
        <f>C50</f>
        <v>bez naložení do dopravní nádoby, ale s vyprázdněním dopravní nádoby na hromadu nebo na dopravní prostředek,</v>
      </c>
      <c r="BB50" s="212"/>
      <c r="BC50" s="212"/>
      <c r="BD50" s="212"/>
      <c r="BE50" s="212"/>
      <c r="BF50" s="212"/>
      <c r="BG50" s="212"/>
      <c r="BH50" s="212"/>
    </row>
    <row r="51" spans="1:60" outlineLevel="2" x14ac:dyDescent="0.25">
      <c r="A51" s="219"/>
      <c r="B51" s="220"/>
      <c r="C51" s="250" t="s">
        <v>267</v>
      </c>
      <c r="D51" s="246"/>
      <c r="E51" s="247">
        <v>11.196</v>
      </c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228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5">
      <c r="A52" s="219"/>
      <c r="B52" s="220"/>
      <c r="C52" s="250" t="s">
        <v>292</v>
      </c>
      <c r="D52" s="246"/>
      <c r="E52" s="247">
        <v>4.9980000000000002</v>
      </c>
      <c r="F52" s="222"/>
      <c r="G52" s="22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228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5">
      <c r="A53" s="231">
        <v>12</v>
      </c>
      <c r="B53" s="232" t="s">
        <v>293</v>
      </c>
      <c r="C53" s="241" t="s">
        <v>294</v>
      </c>
      <c r="D53" s="233" t="s">
        <v>231</v>
      </c>
      <c r="E53" s="234">
        <v>60.845999999999997</v>
      </c>
      <c r="F53" s="235"/>
      <c r="G53" s="236">
        <f>ROUND(E53*F53,2)</f>
        <v>0</v>
      </c>
      <c r="H53" s="235"/>
      <c r="I53" s="236">
        <f>ROUND(E53*H53,2)</f>
        <v>0</v>
      </c>
      <c r="J53" s="235"/>
      <c r="K53" s="236">
        <f>ROUND(E53*J53,2)</f>
        <v>0</v>
      </c>
      <c r="L53" s="236">
        <v>21</v>
      </c>
      <c r="M53" s="236">
        <f>G53*(1+L53/100)</f>
        <v>0</v>
      </c>
      <c r="N53" s="234">
        <v>0</v>
      </c>
      <c r="O53" s="234">
        <f>ROUND(E53*N53,2)</f>
        <v>0</v>
      </c>
      <c r="P53" s="234">
        <v>0</v>
      </c>
      <c r="Q53" s="234">
        <f>ROUND(E53*P53,2)</f>
        <v>0</v>
      </c>
      <c r="R53" s="236" t="s">
        <v>232</v>
      </c>
      <c r="S53" s="236" t="s">
        <v>185</v>
      </c>
      <c r="T53" s="237" t="s">
        <v>185</v>
      </c>
      <c r="U53" s="222">
        <v>7.3999999999999996E-2</v>
      </c>
      <c r="V53" s="222">
        <f>ROUND(E53*U53,2)</f>
        <v>4.5</v>
      </c>
      <c r="W53" s="222"/>
      <c r="X53" s="222" t="s">
        <v>223</v>
      </c>
      <c r="Y53" s="222" t="s">
        <v>188</v>
      </c>
      <c r="Z53" s="212"/>
      <c r="AA53" s="212"/>
      <c r="AB53" s="212"/>
      <c r="AC53" s="212"/>
      <c r="AD53" s="212"/>
      <c r="AE53" s="212"/>
      <c r="AF53" s="212"/>
      <c r="AG53" s="212" t="s">
        <v>224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5">
      <c r="A54" s="219"/>
      <c r="B54" s="220"/>
      <c r="C54" s="249" t="s">
        <v>237</v>
      </c>
      <c r="D54" s="248"/>
      <c r="E54" s="248"/>
      <c r="F54" s="248"/>
      <c r="G54" s="248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226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5">
      <c r="A55" s="219"/>
      <c r="B55" s="220"/>
      <c r="C55" s="250" t="s">
        <v>295</v>
      </c>
      <c r="D55" s="246"/>
      <c r="E55" s="247"/>
      <c r="F55" s="222"/>
      <c r="G55" s="222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228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5">
      <c r="A56" s="219"/>
      <c r="B56" s="220"/>
      <c r="C56" s="250" t="s">
        <v>296</v>
      </c>
      <c r="D56" s="246"/>
      <c r="E56" s="247">
        <v>57.008000000000003</v>
      </c>
      <c r="F56" s="222"/>
      <c r="G56" s="222"/>
      <c r="H56" s="222"/>
      <c r="I56" s="222"/>
      <c r="J56" s="222"/>
      <c r="K56" s="222"/>
      <c r="L56" s="222"/>
      <c r="M56" s="222"/>
      <c r="N56" s="221"/>
      <c r="O56" s="221"/>
      <c r="P56" s="221"/>
      <c r="Q56" s="221"/>
      <c r="R56" s="222"/>
      <c r="S56" s="222"/>
      <c r="T56" s="222"/>
      <c r="U56" s="222"/>
      <c r="V56" s="222"/>
      <c r="W56" s="222"/>
      <c r="X56" s="222"/>
      <c r="Y56" s="222"/>
      <c r="Z56" s="212"/>
      <c r="AA56" s="212"/>
      <c r="AB56" s="212"/>
      <c r="AC56" s="212"/>
      <c r="AD56" s="212"/>
      <c r="AE56" s="212"/>
      <c r="AF56" s="212"/>
      <c r="AG56" s="212" t="s">
        <v>228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5">
      <c r="A57" s="219"/>
      <c r="B57" s="220"/>
      <c r="C57" s="250" t="s">
        <v>297</v>
      </c>
      <c r="D57" s="246"/>
      <c r="E57" s="247">
        <v>3.8380000000000001</v>
      </c>
      <c r="F57" s="222"/>
      <c r="G57" s="222"/>
      <c r="H57" s="222"/>
      <c r="I57" s="222"/>
      <c r="J57" s="222"/>
      <c r="K57" s="222"/>
      <c r="L57" s="222"/>
      <c r="M57" s="222"/>
      <c r="N57" s="221"/>
      <c r="O57" s="221"/>
      <c r="P57" s="221"/>
      <c r="Q57" s="221"/>
      <c r="R57" s="222"/>
      <c r="S57" s="222"/>
      <c r="T57" s="222"/>
      <c r="U57" s="222"/>
      <c r="V57" s="222"/>
      <c r="W57" s="222"/>
      <c r="X57" s="222"/>
      <c r="Y57" s="222"/>
      <c r="Z57" s="212"/>
      <c r="AA57" s="212"/>
      <c r="AB57" s="212"/>
      <c r="AC57" s="212"/>
      <c r="AD57" s="212"/>
      <c r="AE57" s="212"/>
      <c r="AF57" s="212"/>
      <c r="AG57" s="212" t="s">
        <v>228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5">
      <c r="A58" s="231">
        <v>13</v>
      </c>
      <c r="B58" s="232" t="s">
        <v>298</v>
      </c>
      <c r="C58" s="241" t="s">
        <v>299</v>
      </c>
      <c r="D58" s="233" t="s">
        <v>231</v>
      </c>
      <c r="E58" s="234">
        <v>67.896000000000001</v>
      </c>
      <c r="F58" s="235"/>
      <c r="G58" s="236">
        <f>ROUND(E58*F58,2)</f>
        <v>0</v>
      </c>
      <c r="H58" s="235"/>
      <c r="I58" s="236">
        <f>ROUND(E58*H58,2)</f>
        <v>0</v>
      </c>
      <c r="J58" s="235"/>
      <c r="K58" s="236">
        <f>ROUND(E58*J58,2)</f>
        <v>0</v>
      </c>
      <c r="L58" s="236">
        <v>21</v>
      </c>
      <c r="M58" s="236">
        <f>G58*(1+L58/100)</f>
        <v>0</v>
      </c>
      <c r="N58" s="234">
        <v>0</v>
      </c>
      <c r="O58" s="234">
        <f>ROUND(E58*N58,2)</f>
        <v>0</v>
      </c>
      <c r="P58" s="234">
        <v>0</v>
      </c>
      <c r="Q58" s="234">
        <f>ROUND(E58*P58,2)</f>
        <v>0</v>
      </c>
      <c r="R58" s="236" t="s">
        <v>232</v>
      </c>
      <c r="S58" s="236" t="s">
        <v>185</v>
      </c>
      <c r="T58" s="237" t="s">
        <v>185</v>
      </c>
      <c r="U58" s="222">
        <v>1.0999999999999999E-2</v>
      </c>
      <c r="V58" s="222">
        <f>ROUND(E58*U58,2)</f>
        <v>0.75</v>
      </c>
      <c r="W58" s="222"/>
      <c r="X58" s="222" t="s">
        <v>223</v>
      </c>
      <c r="Y58" s="222" t="s">
        <v>188</v>
      </c>
      <c r="Z58" s="212"/>
      <c r="AA58" s="212"/>
      <c r="AB58" s="212"/>
      <c r="AC58" s="212"/>
      <c r="AD58" s="212"/>
      <c r="AE58" s="212"/>
      <c r="AF58" s="212"/>
      <c r="AG58" s="212" t="s">
        <v>224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2" x14ac:dyDescent="0.25">
      <c r="A59" s="219"/>
      <c r="B59" s="220"/>
      <c r="C59" s="249" t="s">
        <v>237</v>
      </c>
      <c r="D59" s="248"/>
      <c r="E59" s="248"/>
      <c r="F59" s="248"/>
      <c r="G59" s="248"/>
      <c r="H59" s="222"/>
      <c r="I59" s="222"/>
      <c r="J59" s="222"/>
      <c r="K59" s="222"/>
      <c r="L59" s="222"/>
      <c r="M59" s="222"/>
      <c r="N59" s="221"/>
      <c r="O59" s="221"/>
      <c r="P59" s="221"/>
      <c r="Q59" s="221"/>
      <c r="R59" s="222"/>
      <c r="S59" s="222"/>
      <c r="T59" s="222"/>
      <c r="U59" s="222"/>
      <c r="V59" s="222"/>
      <c r="W59" s="222"/>
      <c r="X59" s="222"/>
      <c r="Y59" s="222"/>
      <c r="Z59" s="212"/>
      <c r="AA59" s="212"/>
      <c r="AB59" s="212"/>
      <c r="AC59" s="212"/>
      <c r="AD59" s="212"/>
      <c r="AE59" s="212"/>
      <c r="AF59" s="212"/>
      <c r="AG59" s="212" t="s">
        <v>226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5">
      <c r="A60" s="219"/>
      <c r="B60" s="220"/>
      <c r="C60" s="250" t="s">
        <v>244</v>
      </c>
      <c r="D60" s="246"/>
      <c r="E60" s="247">
        <v>62.136000000000003</v>
      </c>
      <c r="F60" s="222"/>
      <c r="G60" s="222"/>
      <c r="H60" s="222"/>
      <c r="I60" s="222"/>
      <c r="J60" s="222"/>
      <c r="K60" s="222"/>
      <c r="L60" s="222"/>
      <c r="M60" s="222"/>
      <c r="N60" s="221"/>
      <c r="O60" s="221"/>
      <c r="P60" s="221"/>
      <c r="Q60" s="221"/>
      <c r="R60" s="222"/>
      <c r="S60" s="222"/>
      <c r="T60" s="222"/>
      <c r="U60" s="222"/>
      <c r="V60" s="222"/>
      <c r="W60" s="222"/>
      <c r="X60" s="222"/>
      <c r="Y60" s="222"/>
      <c r="Z60" s="212"/>
      <c r="AA60" s="212"/>
      <c r="AB60" s="212"/>
      <c r="AC60" s="212"/>
      <c r="AD60" s="212"/>
      <c r="AE60" s="212"/>
      <c r="AF60" s="212"/>
      <c r="AG60" s="212" t="s">
        <v>228</v>
      </c>
      <c r="AH60" s="212">
        <v>0</v>
      </c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3" x14ac:dyDescent="0.25">
      <c r="A61" s="219"/>
      <c r="B61" s="220"/>
      <c r="C61" s="250" t="s">
        <v>300</v>
      </c>
      <c r="D61" s="246"/>
      <c r="E61" s="247">
        <v>5.76</v>
      </c>
      <c r="F61" s="222"/>
      <c r="G61" s="222"/>
      <c r="H61" s="222"/>
      <c r="I61" s="222"/>
      <c r="J61" s="222"/>
      <c r="K61" s="222"/>
      <c r="L61" s="222"/>
      <c r="M61" s="222"/>
      <c r="N61" s="221"/>
      <c r="O61" s="221"/>
      <c r="P61" s="221"/>
      <c r="Q61" s="221"/>
      <c r="R61" s="222"/>
      <c r="S61" s="222"/>
      <c r="T61" s="222"/>
      <c r="U61" s="222"/>
      <c r="V61" s="222"/>
      <c r="W61" s="222"/>
      <c r="X61" s="222"/>
      <c r="Y61" s="222"/>
      <c r="Z61" s="212"/>
      <c r="AA61" s="212"/>
      <c r="AB61" s="212"/>
      <c r="AC61" s="212"/>
      <c r="AD61" s="212"/>
      <c r="AE61" s="212"/>
      <c r="AF61" s="212"/>
      <c r="AG61" s="212" t="s">
        <v>228</v>
      </c>
      <c r="AH61" s="212">
        <v>0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5">
      <c r="A62" s="231">
        <v>14</v>
      </c>
      <c r="B62" s="232" t="s">
        <v>235</v>
      </c>
      <c r="C62" s="241" t="s">
        <v>236</v>
      </c>
      <c r="D62" s="233" t="s">
        <v>231</v>
      </c>
      <c r="E62" s="234">
        <v>200.47703000000001</v>
      </c>
      <c r="F62" s="235"/>
      <c r="G62" s="236">
        <f>ROUND(E62*F62,2)</f>
        <v>0</v>
      </c>
      <c r="H62" s="235"/>
      <c r="I62" s="236">
        <f>ROUND(E62*H62,2)</f>
        <v>0</v>
      </c>
      <c r="J62" s="235"/>
      <c r="K62" s="236">
        <f>ROUND(E62*J62,2)</f>
        <v>0</v>
      </c>
      <c r="L62" s="236">
        <v>21</v>
      </c>
      <c r="M62" s="236">
        <f>G62*(1+L62/100)</f>
        <v>0</v>
      </c>
      <c r="N62" s="234">
        <v>0</v>
      </c>
      <c r="O62" s="234">
        <f>ROUND(E62*N62,2)</f>
        <v>0</v>
      </c>
      <c r="P62" s="234">
        <v>0</v>
      </c>
      <c r="Q62" s="234">
        <f>ROUND(E62*P62,2)</f>
        <v>0</v>
      </c>
      <c r="R62" s="236" t="s">
        <v>232</v>
      </c>
      <c r="S62" s="236" t="s">
        <v>185</v>
      </c>
      <c r="T62" s="237" t="s">
        <v>185</v>
      </c>
      <c r="U62" s="222">
        <v>1.0999999999999999E-2</v>
      </c>
      <c r="V62" s="222">
        <f>ROUND(E62*U62,2)</f>
        <v>2.21</v>
      </c>
      <c r="W62" s="222"/>
      <c r="X62" s="222" t="s">
        <v>223</v>
      </c>
      <c r="Y62" s="222" t="s">
        <v>188</v>
      </c>
      <c r="Z62" s="212"/>
      <c r="AA62" s="212"/>
      <c r="AB62" s="212"/>
      <c r="AC62" s="212"/>
      <c r="AD62" s="212"/>
      <c r="AE62" s="212"/>
      <c r="AF62" s="212"/>
      <c r="AG62" s="212" t="s">
        <v>224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5">
      <c r="A63" s="219"/>
      <c r="B63" s="220"/>
      <c r="C63" s="249" t="s">
        <v>237</v>
      </c>
      <c r="D63" s="248"/>
      <c r="E63" s="248"/>
      <c r="F63" s="248"/>
      <c r="G63" s="248"/>
      <c r="H63" s="222"/>
      <c r="I63" s="222"/>
      <c r="J63" s="222"/>
      <c r="K63" s="222"/>
      <c r="L63" s="222"/>
      <c r="M63" s="222"/>
      <c r="N63" s="221"/>
      <c r="O63" s="221"/>
      <c r="P63" s="221"/>
      <c r="Q63" s="221"/>
      <c r="R63" s="222"/>
      <c r="S63" s="222"/>
      <c r="T63" s="222"/>
      <c r="U63" s="222"/>
      <c r="V63" s="222"/>
      <c r="W63" s="222"/>
      <c r="X63" s="222"/>
      <c r="Y63" s="222"/>
      <c r="Z63" s="212"/>
      <c r="AA63" s="212"/>
      <c r="AB63" s="212"/>
      <c r="AC63" s="212"/>
      <c r="AD63" s="212"/>
      <c r="AE63" s="212"/>
      <c r="AF63" s="212"/>
      <c r="AG63" s="212" t="s">
        <v>226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5">
      <c r="A64" s="219"/>
      <c r="B64" s="220"/>
      <c r="C64" s="250" t="s">
        <v>301</v>
      </c>
      <c r="D64" s="246"/>
      <c r="E64" s="247">
        <v>279.91802999999999</v>
      </c>
      <c r="F64" s="222"/>
      <c r="G64" s="222"/>
      <c r="H64" s="222"/>
      <c r="I64" s="222"/>
      <c r="J64" s="222"/>
      <c r="K64" s="222"/>
      <c r="L64" s="222"/>
      <c r="M64" s="222"/>
      <c r="N64" s="221"/>
      <c r="O64" s="221"/>
      <c r="P64" s="221"/>
      <c r="Q64" s="221"/>
      <c r="R64" s="222"/>
      <c r="S64" s="222"/>
      <c r="T64" s="222"/>
      <c r="U64" s="222"/>
      <c r="V64" s="222"/>
      <c r="W64" s="222"/>
      <c r="X64" s="222"/>
      <c r="Y64" s="222"/>
      <c r="Z64" s="212"/>
      <c r="AA64" s="212"/>
      <c r="AB64" s="212"/>
      <c r="AC64" s="212"/>
      <c r="AD64" s="212"/>
      <c r="AE64" s="212"/>
      <c r="AF64" s="212"/>
      <c r="AG64" s="212" t="s">
        <v>228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5">
      <c r="A65" s="219"/>
      <c r="B65" s="220"/>
      <c r="C65" s="250" t="s">
        <v>302</v>
      </c>
      <c r="D65" s="246"/>
      <c r="E65" s="247">
        <v>-2.88</v>
      </c>
      <c r="F65" s="222"/>
      <c r="G65" s="222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228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3" x14ac:dyDescent="0.25">
      <c r="A66" s="219"/>
      <c r="B66" s="220"/>
      <c r="C66" s="250" t="s">
        <v>295</v>
      </c>
      <c r="D66" s="246"/>
      <c r="E66" s="247"/>
      <c r="F66" s="222"/>
      <c r="G66" s="222"/>
      <c r="H66" s="222"/>
      <c r="I66" s="222"/>
      <c r="J66" s="222"/>
      <c r="K66" s="222"/>
      <c r="L66" s="222"/>
      <c r="M66" s="222"/>
      <c r="N66" s="221"/>
      <c r="O66" s="221"/>
      <c r="P66" s="221"/>
      <c r="Q66" s="221"/>
      <c r="R66" s="222"/>
      <c r="S66" s="222"/>
      <c r="T66" s="222"/>
      <c r="U66" s="222"/>
      <c r="V66" s="222"/>
      <c r="W66" s="222"/>
      <c r="X66" s="222"/>
      <c r="Y66" s="222"/>
      <c r="Z66" s="212"/>
      <c r="AA66" s="212"/>
      <c r="AB66" s="212"/>
      <c r="AC66" s="212"/>
      <c r="AD66" s="212"/>
      <c r="AE66" s="212"/>
      <c r="AF66" s="212"/>
      <c r="AG66" s="212" t="s">
        <v>228</v>
      </c>
      <c r="AH66" s="212">
        <v>0</v>
      </c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3" x14ac:dyDescent="0.25">
      <c r="A67" s="219"/>
      <c r="B67" s="220"/>
      <c r="C67" s="250" t="s">
        <v>303</v>
      </c>
      <c r="D67" s="246"/>
      <c r="E67" s="247">
        <v>-57.008000000000003</v>
      </c>
      <c r="F67" s="222"/>
      <c r="G67" s="222"/>
      <c r="H67" s="222"/>
      <c r="I67" s="222"/>
      <c r="J67" s="222"/>
      <c r="K67" s="222"/>
      <c r="L67" s="222"/>
      <c r="M67" s="222"/>
      <c r="N67" s="221"/>
      <c r="O67" s="221"/>
      <c r="P67" s="221"/>
      <c r="Q67" s="221"/>
      <c r="R67" s="222"/>
      <c r="S67" s="222"/>
      <c r="T67" s="222"/>
      <c r="U67" s="222"/>
      <c r="V67" s="222"/>
      <c r="W67" s="222"/>
      <c r="X67" s="222"/>
      <c r="Y67" s="222"/>
      <c r="Z67" s="212"/>
      <c r="AA67" s="212"/>
      <c r="AB67" s="212"/>
      <c r="AC67" s="212"/>
      <c r="AD67" s="212"/>
      <c r="AE67" s="212"/>
      <c r="AF67" s="212"/>
      <c r="AG67" s="212" t="s">
        <v>228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5">
      <c r="A68" s="219"/>
      <c r="B68" s="220"/>
      <c r="C68" s="250" t="s">
        <v>304</v>
      </c>
      <c r="D68" s="246"/>
      <c r="E68" s="247">
        <v>-3.8380000000000001</v>
      </c>
      <c r="F68" s="222"/>
      <c r="G68" s="222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228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3" x14ac:dyDescent="0.25">
      <c r="A69" s="219"/>
      <c r="B69" s="220"/>
      <c r="C69" s="250" t="s">
        <v>305</v>
      </c>
      <c r="D69" s="246"/>
      <c r="E69" s="247">
        <v>-15.85</v>
      </c>
      <c r="F69" s="222"/>
      <c r="G69" s="222"/>
      <c r="H69" s="222"/>
      <c r="I69" s="222"/>
      <c r="J69" s="222"/>
      <c r="K69" s="222"/>
      <c r="L69" s="222"/>
      <c r="M69" s="222"/>
      <c r="N69" s="221"/>
      <c r="O69" s="221"/>
      <c r="P69" s="221"/>
      <c r="Q69" s="221"/>
      <c r="R69" s="222"/>
      <c r="S69" s="222"/>
      <c r="T69" s="222"/>
      <c r="U69" s="222"/>
      <c r="V69" s="222"/>
      <c r="W69" s="222"/>
      <c r="X69" s="222"/>
      <c r="Y69" s="222"/>
      <c r="Z69" s="212"/>
      <c r="AA69" s="212"/>
      <c r="AB69" s="212"/>
      <c r="AC69" s="212"/>
      <c r="AD69" s="212"/>
      <c r="AE69" s="212"/>
      <c r="AF69" s="212"/>
      <c r="AG69" s="212" t="s">
        <v>228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3" x14ac:dyDescent="0.25">
      <c r="A70" s="219"/>
      <c r="B70" s="220"/>
      <c r="C70" s="250" t="s">
        <v>306</v>
      </c>
      <c r="D70" s="246"/>
      <c r="E70" s="247">
        <v>0.13500000000000001</v>
      </c>
      <c r="F70" s="222"/>
      <c r="G70" s="222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228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0.399999999999999" outlineLevel="1" x14ac:dyDescent="0.25">
      <c r="A71" s="231">
        <v>15</v>
      </c>
      <c r="B71" s="232" t="s">
        <v>307</v>
      </c>
      <c r="C71" s="241" t="s">
        <v>308</v>
      </c>
      <c r="D71" s="233" t="s">
        <v>231</v>
      </c>
      <c r="E71" s="234">
        <v>65.150999999999996</v>
      </c>
      <c r="F71" s="235"/>
      <c r="G71" s="236">
        <f>ROUND(E71*F71,2)</f>
        <v>0</v>
      </c>
      <c r="H71" s="235"/>
      <c r="I71" s="236">
        <f>ROUND(E71*H71,2)</f>
        <v>0</v>
      </c>
      <c r="J71" s="235"/>
      <c r="K71" s="236">
        <f>ROUND(E71*J71,2)</f>
        <v>0</v>
      </c>
      <c r="L71" s="236">
        <v>21</v>
      </c>
      <c r="M71" s="236">
        <f>G71*(1+L71/100)</f>
        <v>0</v>
      </c>
      <c r="N71" s="234">
        <v>0</v>
      </c>
      <c r="O71" s="234">
        <f>ROUND(E71*N71,2)</f>
        <v>0</v>
      </c>
      <c r="P71" s="234">
        <v>0</v>
      </c>
      <c r="Q71" s="234">
        <f>ROUND(E71*P71,2)</f>
        <v>0</v>
      </c>
      <c r="R71" s="236" t="s">
        <v>232</v>
      </c>
      <c r="S71" s="236" t="s">
        <v>185</v>
      </c>
      <c r="T71" s="237" t="s">
        <v>185</v>
      </c>
      <c r="U71" s="222">
        <v>0.65200000000000002</v>
      </c>
      <c r="V71" s="222">
        <f>ROUND(E71*U71,2)</f>
        <v>42.48</v>
      </c>
      <c r="W71" s="222"/>
      <c r="X71" s="222" t="s">
        <v>223</v>
      </c>
      <c r="Y71" s="222" t="s">
        <v>188</v>
      </c>
      <c r="Z71" s="212"/>
      <c r="AA71" s="212"/>
      <c r="AB71" s="212"/>
      <c r="AC71" s="212"/>
      <c r="AD71" s="212"/>
      <c r="AE71" s="212"/>
      <c r="AF71" s="212"/>
      <c r="AG71" s="212" t="s">
        <v>253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2" x14ac:dyDescent="0.25">
      <c r="A72" s="219"/>
      <c r="B72" s="220"/>
      <c r="C72" s="250" t="s">
        <v>244</v>
      </c>
      <c r="D72" s="246"/>
      <c r="E72" s="247">
        <v>62.136000000000003</v>
      </c>
      <c r="F72" s="222"/>
      <c r="G72" s="222"/>
      <c r="H72" s="222"/>
      <c r="I72" s="222"/>
      <c r="J72" s="222"/>
      <c r="K72" s="222"/>
      <c r="L72" s="222"/>
      <c r="M72" s="222"/>
      <c r="N72" s="221"/>
      <c r="O72" s="221"/>
      <c r="P72" s="221"/>
      <c r="Q72" s="221"/>
      <c r="R72" s="222"/>
      <c r="S72" s="222"/>
      <c r="T72" s="222"/>
      <c r="U72" s="222"/>
      <c r="V72" s="222"/>
      <c r="W72" s="222"/>
      <c r="X72" s="222"/>
      <c r="Y72" s="222"/>
      <c r="Z72" s="212"/>
      <c r="AA72" s="212"/>
      <c r="AB72" s="212"/>
      <c r="AC72" s="212"/>
      <c r="AD72" s="212"/>
      <c r="AE72" s="212"/>
      <c r="AF72" s="212"/>
      <c r="AG72" s="212" t="s">
        <v>228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5">
      <c r="A73" s="219"/>
      <c r="B73" s="220"/>
      <c r="C73" s="250" t="s">
        <v>309</v>
      </c>
      <c r="D73" s="246"/>
      <c r="E73" s="247">
        <v>2.88</v>
      </c>
      <c r="F73" s="222"/>
      <c r="G73" s="222"/>
      <c r="H73" s="222"/>
      <c r="I73" s="222"/>
      <c r="J73" s="222"/>
      <c r="K73" s="222"/>
      <c r="L73" s="222"/>
      <c r="M73" s="222"/>
      <c r="N73" s="221"/>
      <c r="O73" s="221"/>
      <c r="P73" s="221"/>
      <c r="Q73" s="221"/>
      <c r="R73" s="222"/>
      <c r="S73" s="222"/>
      <c r="T73" s="222"/>
      <c r="U73" s="222"/>
      <c r="V73" s="222"/>
      <c r="W73" s="222"/>
      <c r="X73" s="222"/>
      <c r="Y73" s="222"/>
      <c r="Z73" s="212"/>
      <c r="AA73" s="212"/>
      <c r="AB73" s="212"/>
      <c r="AC73" s="212"/>
      <c r="AD73" s="212"/>
      <c r="AE73" s="212"/>
      <c r="AF73" s="212"/>
      <c r="AG73" s="212" t="s">
        <v>228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5">
      <c r="A74" s="219"/>
      <c r="B74" s="220"/>
      <c r="C74" s="250" t="s">
        <v>306</v>
      </c>
      <c r="D74" s="246"/>
      <c r="E74" s="247">
        <v>0.13500000000000001</v>
      </c>
      <c r="F74" s="222"/>
      <c r="G74" s="222"/>
      <c r="H74" s="222"/>
      <c r="I74" s="222"/>
      <c r="J74" s="222"/>
      <c r="K74" s="222"/>
      <c r="L74" s="222"/>
      <c r="M74" s="222"/>
      <c r="N74" s="221"/>
      <c r="O74" s="221"/>
      <c r="P74" s="221"/>
      <c r="Q74" s="221"/>
      <c r="R74" s="222"/>
      <c r="S74" s="222"/>
      <c r="T74" s="222"/>
      <c r="U74" s="222"/>
      <c r="V74" s="222"/>
      <c r="W74" s="222"/>
      <c r="X74" s="222"/>
      <c r="Y74" s="222"/>
      <c r="Z74" s="212"/>
      <c r="AA74" s="212"/>
      <c r="AB74" s="212"/>
      <c r="AC74" s="212"/>
      <c r="AD74" s="212"/>
      <c r="AE74" s="212"/>
      <c r="AF74" s="212"/>
      <c r="AG74" s="212" t="s">
        <v>228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1" x14ac:dyDescent="0.25">
      <c r="A75" s="231">
        <v>16</v>
      </c>
      <c r="B75" s="232" t="s">
        <v>310</v>
      </c>
      <c r="C75" s="241" t="s">
        <v>311</v>
      </c>
      <c r="D75" s="233" t="s">
        <v>231</v>
      </c>
      <c r="E75" s="234">
        <v>200.47703000000001</v>
      </c>
      <c r="F75" s="235"/>
      <c r="G75" s="236">
        <f>ROUND(E75*F75,2)</f>
        <v>0</v>
      </c>
      <c r="H75" s="235"/>
      <c r="I75" s="236">
        <f>ROUND(E75*H75,2)</f>
        <v>0</v>
      </c>
      <c r="J75" s="235"/>
      <c r="K75" s="236">
        <f>ROUND(E75*J75,2)</f>
        <v>0</v>
      </c>
      <c r="L75" s="236">
        <v>21</v>
      </c>
      <c r="M75" s="236">
        <f>G75*(1+L75/100)</f>
        <v>0</v>
      </c>
      <c r="N75" s="234">
        <v>0</v>
      </c>
      <c r="O75" s="234">
        <f>ROUND(E75*N75,2)</f>
        <v>0</v>
      </c>
      <c r="P75" s="234">
        <v>0</v>
      </c>
      <c r="Q75" s="234">
        <f>ROUND(E75*P75,2)</f>
        <v>0</v>
      </c>
      <c r="R75" s="236" t="s">
        <v>232</v>
      </c>
      <c r="S75" s="236" t="s">
        <v>185</v>
      </c>
      <c r="T75" s="237" t="s">
        <v>185</v>
      </c>
      <c r="U75" s="222">
        <v>0</v>
      </c>
      <c r="V75" s="222">
        <f>ROUND(E75*U75,2)</f>
        <v>0</v>
      </c>
      <c r="W75" s="222"/>
      <c r="X75" s="222" t="s">
        <v>223</v>
      </c>
      <c r="Y75" s="222" t="s">
        <v>188</v>
      </c>
      <c r="Z75" s="212"/>
      <c r="AA75" s="212"/>
      <c r="AB75" s="212"/>
      <c r="AC75" s="212"/>
      <c r="AD75" s="212"/>
      <c r="AE75" s="212"/>
      <c r="AF75" s="212"/>
      <c r="AG75" s="212" t="s">
        <v>224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5">
      <c r="A76" s="219"/>
      <c r="B76" s="220"/>
      <c r="C76" s="242" t="s">
        <v>312</v>
      </c>
      <c r="D76" s="239"/>
      <c r="E76" s="239"/>
      <c r="F76" s="239"/>
      <c r="G76" s="239"/>
      <c r="H76" s="222"/>
      <c r="I76" s="222"/>
      <c r="J76" s="222"/>
      <c r="K76" s="222"/>
      <c r="L76" s="222"/>
      <c r="M76" s="222"/>
      <c r="N76" s="221"/>
      <c r="O76" s="221"/>
      <c r="P76" s="221"/>
      <c r="Q76" s="221"/>
      <c r="R76" s="222"/>
      <c r="S76" s="222"/>
      <c r="T76" s="222"/>
      <c r="U76" s="222"/>
      <c r="V76" s="222"/>
      <c r="W76" s="222"/>
      <c r="X76" s="222"/>
      <c r="Y76" s="222"/>
      <c r="Z76" s="212"/>
      <c r="AA76" s="212"/>
      <c r="AB76" s="212"/>
      <c r="AC76" s="212"/>
      <c r="AD76" s="212"/>
      <c r="AE76" s="212"/>
      <c r="AF76" s="212"/>
      <c r="AG76" s="212" t="s">
        <v>191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2" x14ac:dyDescent="0.25">
      <c r="A77" s="219"/>
      <c r="B77" s="220"/>
      <c r="C77" s="250" t="s">
        <v>313</v>
      </c>
      <c r="D77" s="246"/>
      <c r="E77" s="247">
        <v>200.47703000000001</v>
      </c>
      <c r="F77" s="222"/>
      <c r="G77" s="222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228</v>
      </c>
      <c r="AH77" s="212">
        <v>5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x14ac:dyDescent="0.25">
      <c r="A78" s="224" t="s">
        <v>180</v>
      </c>
      <c r="B78" s="225" t="s">
        <v>114</v>
      </c>
      <c r="C78" s="240" t="s">
        <v>115</v>
      </c>
      <c r="D78" s="226"/>
      <c r="E78" s="227"/>
      <c r="F78" s="228"/>
      <c r="G78" s="228">
        <f>SUMIF(AG79:AG107,"&lt;&gt;NOR",G79:G107)</f>
        <v>0</v>
      </c>
      <c r="H78" s="228"/>
      <c r="I78" s="228">
        <f>SUM(I79:I107)</f>
        <v>0</v>
      </c>
      <c r="J78" s="228"/>
      <c r="K78" s="228">
        <f>SUM(K79:K107)</f>
        <v>0</v>
      </c>
      <c r="L78" s="228"/>
      <c r="M78" s="228">
        <f>SUM(M79:M107)</f>
        <v>0</v>
      </c>
      <c r="N78" s="227"/>
      <c r="O78" s="227">
        <f>SUM(O79:O107)</f>
        <v>53.19</v>
      </c>
      <c r="P78" s="227"/>
      <c r="Q78" s="227">
        <f>SUM(Q79:Q107)</f>
        <v>0</v>
      </c>
      <c r="R78" s="228"/>
      <c r="S78" s="228"/>
      <c r="T78" s="229"/>
      <c r="U78" s="223"/>
      <c r="V78" s="223">
        <f>SUM(V79:V107)</f>
        <v>33.11</v>
      </c>
      <c r="W78" s="223"/>
      <c r="X78" s="223"/>
      <c r="Y78" s="223"/>
      <c r="AG78" t="s">
        <v>181</v>
      </c>
    </row>
    <row r="79" spans="1:60" ht="30.6" outlineLevel="1" x14ac:dyDescent="0.25">
      <c r="A79" s="231">
        <v>17</v>
      </c>
      <c r="B79" s="232" t="s">
        <v>314</v>
      </c>
      <c r="C79" s="241" t="s">
        <v>315</v>
      </c>
      <c r="D79" s="233" t="s">
        <v>231</v>
      </c>
      <c r="E79" s="234">
        <v>60.845999999999997</v>
      </c>
      <c r="F79" s="235"/>
      <c r="G79" s="236">
        <f>ROUND(E79*F79,2)</f>
        <v>0</v>
      </c>
      <c r="H79" s="235"/>
      <c r="I79" s="236">
        <f>ROUND(E79*H79,2)</f>
        <v>0</v>
      </c>
      <c r="J79" s="235"/>
      <c r="K79" s="236">
        <f>ROUND(E79*J79,2)</f>
        <v>0</v>
      </c>
      <c r="L79" s="236">
        <v>21</v>
      </c>
      <c r="M79" s="236">
        <f>G79*(1+L79/100)</f>
        <v>0</v>
      </c>
      <c r="N79" s="234">
        <v>0</v>
      </c>
      <c r="O79" s="234">
        <f>ROUND(E79*N79,2)</f>
        <v>0</v>
      </c>
      <c r="P79" s="234">
        <v>0</v>
      </c>
      <c r="Q79" s="234">
        <f>ROUND(E79*P79,2)</f>
        <v>0</v>
      </c>
      <c r="R79" s="236" t="s">
        <v>232</v>
      </c>
      <c r="S79" s="236" t="s">
        <v>185</v>
      </c>
      <c r="T79" s="237" t="s">
        <v>185</v>
      </c>
      <c r="U79" s="222">
        <v>8.5999999999999993E-2</v>
      </c>
      <c r="V79" s="222">
        <f>ROUND(E79*U79,2)</f>
        <v>5.23</v>
      </c>
      <c r="W79" s="222"/>
      <c r="X79" s="222" t="s">
        <v>223</v>
      </c>
      <c r="Y79" s="222" t="s">
        <v>188</v>
      </c>
      <c r="Z79" s="212"/>
      <c r="AA79" s="212"/>
      <c r="AB79" s="212"/>
      <c r="AC79" s="212"/>
      <c r="AD79" s="212"/>
      <c r="AE79" s="212"/>
      <c r="AF79" s="212"/>
      <c r="AG79" s="212" t="s">
        <v>253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5">
      <c r="A80" s="219"/>
      <c r="B80" s="220"/>
      <c r="C80" s="249" t="s">
        <v>316</v>
      </c>
      <c r="D80" s="248"/>
      <c r="E80" s="248"/>
      <c r="F80" s="248"/>
      <c r="G80" s="248"/>
      <c r="H80" s="222"/>
      <c r="I80" s="222"/>
      <c r="J80" s="222"/>
      <c r="K80" s="222"/>
      <c r="L80" s="222"/>
      <c r="M80" s="222"/>
      <c r="N80" s="221"/>
      <c r="O80" s="221"/>
      <c r="P80" s="221"/>
      <c r="Q80" s="221"/>
      <c r="R80" s="222"/>
      <c r="S80" s="222"/>
      <c r="T80" s="222"/>
      <c r="U80" s="222"/>
      <c r="V80" s="222"/>
      <c r="W80" s="222"/>
      <c r="X80" s="222"/>
      <c r="Y80" s="222"/>
      <c r="Z80" s="212"/>
      <c r="AA80" s="212"/>
      <c r="AB80" s="212"/>
      <c r="AC80" s="212"/>
      <c r="AD80" s="212"/>
      <c r="AE80" s="212"/>
      <c r="AF80" s="212"/>
      <c r="AG80" s="212" t="s">
        <v>226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5">
      <c r="A81" s="219"/>
      <c r="B81" s="220"/>
      <c r="C81" s="250" t="s">
        <v>295</v>
      </c>
      <c r="D81" s="246"/>
      <c r="E81" s="247"/>
      <c r="F81" s="222"/>
      <c r="G81" s="222"/>
      <c r="H81" s="222"/>
      <c r="I81" s="222"/>
      <c r="J81" s="222"/>
      <c r="K81" s="222"/>
      <c r="L81" s="222"/>
      <c r="M81" s="222"/>
      <c r="N81" s="221"/>
      <c r="O81" s="221"/>
      <c r="P81" s="221"/>
      <c r="Q81" s="221"/>
      <c r="R81" s="222"/>
      <c r="S81" s="222"/>
      <c r="T81" s="222"/>
      <c r="U81" s="222"/>
      <c r="V81" s="222"/>
      <c r="W81" s="222"/>
      <c r="X81" s="222"/>
      <c r="Y81" s="222"/>
      <c r="Z81" s="212"/>
      <c r="AA81" s="212"/>
      <c r="AB81" s="212"/>
      <c r="AC81" s="212"/>
      <c r="AD81" s="212"/>
      <c r="AE81" s="212"/>
      <c r="AF81" s="212"/>
      <c r="AG81" s="212" t="s">
        <v>228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5">
      <c r="A82" s="219"/>
      <c r="B82" s="220"/>
      <c r="C82" s="250" t="s">
        <v>296</v>
      </c>
      <c r="D82" s="246"/>
      <c r="E82" s="247">
        <v>57.008000000000003</v>
      </c>
      <c r="F82" s="222"/>
      <c r="G82" s="222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228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3" x14ac:dyDescent="0.25">
      <c r="A83" s="219"/>
      <c r="B83" s="220"/>
      <c r="C83" s="250" t="s">
        <v>297</v>
      </c>
      <c r="D83" s="246"/>
      <c r="E83" s="247">
        <v>3.8380000000000001</v>
      </c>
      <c r="F83" s="222"/>
      <c r="G83" s="222"/>
      <c r="H83" s="222"/>
      <c r="I83" s="222"/>
      <c r="J83" s="222"/>
      <c r="K83" s="222"/>
      <c r="L83" s="222"/>
      <c r="M83" s="222"/>
      <c r="N83" s="221"/>
      <c r="O83" s="221"/>
      <c r="P83" s="221"/>
      <c r="Q83" s="221"/>
      <c r="R83" s="222"/>
      <c r="S83" s="222"/>
      <c r="T83" s="222"/>
      <c r="U83" s="222"/>
      <c r="V83" s="222"/>
      <c r="W83" s="222"/>
      <c r="X83" s="222"/>
      <c r="Y83" s="222"/>
      <c r="Z83" s="212"/>
      <c r="AA83" s="212"/>
      <c r="AB83" s="212"/>
      <c r="AC83" s="212"/>
      <c r="AD83" s="212"/>
      <c r="AE83" s="212"/>
      <c r="AF83" s="212"/>
      <c r="AG83" s="212" t="s">
        <v>228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ht="20.399999999999999" outlineLevel="1" x14ac:dyDescent="0.25">
      <c r="A84" s="231">
        <v>18</v>
      </c>
      <c r="B84" s="232" t="s">
        <v>242</v>
      </c>
      <c r="C84" s="241" t="s">
        <v>243</v>
      </c>
      <c r="D84" s="233" t="s">
        <v>231</v>
      </c>
      <c r="E84" s="234">
        <v>65.016000000000005</v>
      </c>
      <c r="F84" s="235"/>
      <c r="G84" s="236">
        <f>ROUND(E84*F84,2)</f>
        <v>0</v>
      </c>
      <c r="H84" s="235"/>
      <c r="I84" s="236">
        <f>ROUND(E84*H84,2)</f>
        <v>0</v>
      </c>
      <c r="J84" s="235"/>
      <c r="K84" s="236">
        <f>ROUND(E84*J84,2)</f>
        <v>0</v>
      </c>
      <c r="L84" s="236">
        <v>21</v>
      </c>
      <c r="M84" s="236">
        <f>G84*(1+L84/100)</f>
        <v>0</v>
      </c>
      <c r="N84" s="234">
        <v>0</v>
      </c>
      <c r="O84" s="234">
        <f>ROUND(E84*N84,2)</f>
        <v>0</v>
      </c>
      <c r="P84" s="234">
        <v>0</v>
      </c>
      <c r="Q84" s="234">
        <f>ROUND(E84*P84,2)</f>
        <v>0</v>
      </c>
      <c r="R84" s="236" t="s">
        <v>232</v>
      </c>
      <c r="S84" s="236" t="s">
        <v>185</v>
      </c>
      <c r="T84" s="237" t="s">
        <v>185</v>
      </c>
      <c r="U84" s="222">
        <v>8.9999999999999993E-3</v>
      </c>
      <c r="V84" s="222">
        <f>ROUND(E84*U84,2)</f>
        <v>0.59</v>
      </c>
      <c r="W84" s="222"/>
      <c r="X84" s="222" t="s">
        <v>223</v>
      </c>
      <c r="Y84" s="222" t="s">
        <v>188</v>
      </c>
      <c r="Z84" s="212"/>
      <c r="AA84" s="212"/>
      <c r="AB84" s="212"/>
      <c r="AC84" s="212"/>
      <c r="AD84" s="212"/>
      <c r="AE84" s="212"/>
      <c r="AF84" s="212"/>
      <c r="AG84" s="212" t="s">
        <v>253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5">
      <c r="A85" s="219"/>
      <c r="B85" s="220"/>
      <c r="C85" s="250" t="s">
        <v>244</v>
      </c>
      <c r="D85" s="246"/>
      <c r="E85" s="247">
        <v>62.136000000000003</v>
      </c>
      <c r="F85" s="222"/>
      <c r="G85" s="222"/>
      <c r="H85" s="222"/>
      <c r="I85" s="222"/>
      <c r="J85" s="222"/>
      <c r="K85" s="222"/>
      <c r="L85" s="222"/>
      <c r="M85" s="222"/>
      <c r="N85" s="221"/>
      <c r="O85" s="221"/>
      <c r="P85" s="221"/>
      <c r="Q85" s="221"/>
      <c r="R85" s="222"/>
      <c r="S85" s="222"/>
      <c r="T85" s="222"/>
      <c r="U85" s="222"/>
      <c r="V85" s="222"/>
      <c r="W85" s="222"/>
      <c r="X85" s="222"/>
      <c r="Y85" s="222"/>
      <c r="Z85" s="212"/>
      <c r="AA85" s="212"/>
      <c r="AB85" s="212"/>
      <c r="AC85" s="212"/>
      <c r="AD85" s="212"/>
      <c r="AE85" s="212"/>
      <c r="AF85" s="212"/>
      <c r="AG85" s="212" t="s">
        <v>228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5">
      <c r="A86" s="219"/>
      <c r="B86" s="220"/>
      <c r="C86" s="250" t="s">
        <v>309</v>
      </c>
      <c r="D86" s="246"/>
      <c r="E86" s="247">
        <v>2.88</v>
      </c>
      <c r="F86" s="222"/>
      <c r="G86" s="222"/>
      <c r="H86" s="222"/>
      <c r="I86" s="222"/>
      <c r="J86" s="222"/>
      <c r="K86" s="222"/>
      <c r="L86" s="222"/>
      <c r="M86" s="222"/>
      <c r="N86" s="221"/>
      <c r="O86" s="221"/>
      <c r="P86" s="221"/>
      <c r="Q86" s="221"/>
      <c r="R86" s="222"/>
      <c r="S86" s="222"/>
      <c r="T86" s="222"/>
      <c r="U86" s="222"/>
      <c r="V86" s="222"/>
      <c r="W86" s="222"/>
      <c r="X86" s="222"/>
      <c r="Y86" s="222"/>
      <c r="Z86" s="212"/>
      <c r="AA86" s="212"/>
      <c r="AB86" s="212"/>
      <c r="AC86" s="212"/>
      <c r="AD86" s="212"/>
      <c r="AE86" s="212"/>
      <c r="AF86" s="212"/>
      <c r="AG86" s="212" t="s">
        <v>228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1" x14ac:dyDescent="0.25">
      <c r="A87" s="231">
        <v>19</v>
      </c>
      <c r="B87" s="232" t="s">
        <v>317</v>
      </c>
      <c r="C87" s="241" t="s">
        <v>318</v>
      </c>
      <c r="D87" s="233" t="s">
        <v>231</v>
      </c>
      <c r="E87" s="234">
        <v>26.981470000000002</v>
      </c>
      <c r="F87" s="235"/>
      <c r="G87" s="236">
        <f>ROUND(E87*F87,2)</f>
        <v>0</v>
      </c>
      <c r="H87" s="235"/>
      <c r="I87" s="236">
        <f>ROUND(E87*H87,2)</f>
        <v>0</v>
      </c>
      <c r="J87" s="235"/>
      <c r="K87" s="236">
        <f>ROUND(E87*J87,2)</f>
        <v>0</v>
      </c>
      <c r="L87" s="236">
        <v>21</v>
      </c>
      <c r="M87" s="236">
        <f>G87*(1+L87/100)</f>
        <v>0</v>
      </c>
      <c r="N87" s="234">
        <v>0</v>
      </c>
      <c r="O87" s="234">
        <f>ROUND(E87*N87,2)</f>
        <v>0</v>
      </c>
      <c r="P87" s="234">
        <v>0</v>
      </c>
      <c r="Q87" s="234">
        <f>ROUND(E87*P87,2)</f>
        <v>0</v>
      </c>
      <c r="R87" s="236" t="s">
        <v>232</v>
      </c>
      <c r="S87" s="236" t="s">
        <v>185</v>
      </c>
      <c r="T87" s="237" t="s">
        <v>185</v>
      </c>
      <c r="U87" s="222">
        <v>0.20200000000000001</v>
      </c>
      <c r="V87" s="222">
        <f>ROUND(E87*U87,2)</f>
        <v>5.45</v>
      </c>
      <c r="W87" s="222"/>
      <c r="X87" s="222" t="s">
        <v>223</v>
      </c>
      <c r="Y87" s="222" t="s">
        <v>188</v>
      </c>
      <c r="Z87" s="212"/>
      <c r="AA87" s="212"/>
      <c r="AB87" s="212"/>
      <c r="AC87" s="212"/>
      <c r="AD87" s="212"/>
      <c r="AE87" s="212"/>
      <c r="AF87" s="212"/>
      <c r="AG87" s="212" t="s">
        <v>224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5">
      <c r="A88" s="219"/>
      <c r="B88" s="220"/>
      <c r="C88" s="249" t="s">
        <v>319</v>
      </c>
      <c r="D88" s="248"/>
      <c r="E88" s="248"/>
      <c r="F88" s="248"/>
      <c r="G88" s="248"/>
      <c r="H88" s="222"/>
      <c r="I88" s="222"/>
      <c r="J88" s="222"/>
      <c r="K88" s="222"/>
      <c r="L88" s="222"/>
      <c r="M88" s="222"/>
      <c r="N88" s="221"/>
      <c r="O88" s="221"/>
      <c r="P88" s="221"/>
      <c r="Q88" s="221"/>
      <c r="R88" s="222"/>
      <c r="S88" s="222"/>
      <c r="T88" s="222"/>
      <c r="U88" s="222"/>
      <c r="V88" s="222"/>
      <c r="W88" s="222"/>
      <c r="X88" s="222"/>
      <c r="Y88" s="222"/>
      <c r="Z88" s="212"/>
      <c r="AA88" s="212"/>
      <c r="AB88" s="212"/>
      <c r="AC88" s="212"/>
      <c r="AD88" s="212"/>
      <c r="AE88" s="212"/>
      <c r="AF88" s="212"/>
      <c r="AG88" s="212" t="s">
        <v>226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5">
      <c r="A89" s="219"/>
      <c r="B89" s="220"/>
      <c r="C89" s="264" t="s">
        <v>320</v>
      </c>
      <c r="D89" s="254"/>
      <c r="E89" s="254"/>
      <c r="F89" s="254"/>
      <c r="G89" s="254"/>
      <c r="H89" s="222"/>
      <c r="I89" s="222"/>
      <c r="J89" s="222"/>
      <c r="K89" s="222"/>
      <c r="L89" s="222"/>
      <c r="M89" s="222"/>
      <c r="N89" s="221"/>
      <c r="O89" s="221"/>
      <c r="P89" s="221"/>
      <c r="Q89" s="221"/>
      <c r="R89" s="222"/>
      <c r="S89" s="222"/>
      <c r="T89" s="222"/>
      <c r="U89" s="222"/>
      <c r="V89" s="222"/>
      <c r="W89" s="222"/>
      <c r="X89" s="222"/>
      <c r="Y89" s="222"/>
      <c r="Z89" s="212"/>
      <c r="AA89" s="212"/>
      <c r="AB89" s="212"/>
      <c r="AC89" s="212"/>
      <c r="AD89" s="212"/>
      <c r="AE89" s="212"/>
      <c r="AF89" s="212"/>
      <c r="AG89" s="212" t="s">
        <v>191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5">
      <c r="A90" s="219"/>
      <c r="B90" s="220"/>
      <c r="C90" s="250" t="s">
        <v>321</v>
      </c>
      <c r="D90" s="246"/>
      <c r="E90" s="247">
        <v>6.2268800000000004</v>
      </c>
      <c r="F90" s="222"/>
      <c r="G90" s="222"/>
      <c r="H90" s="222"/>
      <c r="I90" s="222"/>
      <c r="J90" s="222"/>
      <c r="K90" s="222"/>
      <c r="L90" s="222"/>
      <c r="M90" s="222"/>
      <c r="N90" s="221"/>
      <c r="O90" s="221"/>
      <c r="P90" s="221"/>
      <c r="Q90" s="221"/>
      <c r="R90" s="222"/>
      <c r="S90" s="222"/>
      <c r="T90" s="222"/>
      <c r="U90" s="222"/>
      <c r="V90" s="222"/>
      <c r="W90" s="222"/>
      <c r="X90" s="222"/>
      <c r="Y90" s="222"/>
      <c r="Z90" s="212"/>
      <c r="AA90" s="212"/>
      <c r="AB90" s="212"/>
      <c r="AC90" s="212"/>
      <c r="AD90" s="212"/>
      <c r="AE90" s="212"/>
      <c r="AF90" s="212"/>
      <c r="AG90" s="212" t="s">
        <v>228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5">
      <c r="A91" s="219"/>
      <c r="B91" s="220"/>
      <c r="C91" s="250" t="s">
        <v>322</v>
      </c>
      <c r="D91" s="246"/>
      <c r="E91" s="247">
        <v>13.4352</v>
      </c>
      <c r="F91" s="222"/>
      <c r="G91" s="222"/>
      <c r="H91" s="222"/>
      <c r="I91" s="222"/>
      <c r="J91" s="222"/>
      <c r="K91" s="222"/>
      <c r="L91" s="222"/>
      <c r="M91" s="222"/>
      <c r="N91" s="221"/>
      <c r="O91" s="221"/>
      <c r="P91" s="221"/>
      <c r="Q91" s="221"/>
      <c r="R91" s="222"/>
      <c r="S91" s="222"/>
      <c r="T91" s="222"/>
      <c r="U91" s="222"/>
      <c r="V91" s="222"/>
      <c r="W91" s="222"/>
      <c r="X91" s="222"/>
      <c r="Y91" s="222"/>
      <c r="Z91" s="212"/>
      <c r="AA91" s="212"/>
      <c r="AB91" s="212"/>
      <c r="AC91" s="212"/>
      <c r="AD91" s="212"/>
      <c r="AE91" s="212"/>
      <c r="AF91" s="212"/>
      <c r="AG91" s="212" t="s">
        <v>228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5">
      <c r="A92" s="219"/>
      <c r="B92" s="220"/>
      <c r="C92" s="250" t="s">
        <v>323</v>
      </c>
      <c r="D92" s="246"/>
      <c r="E92" s="247">
        <v>7.3193900000000003</v>
      </c>
      <c r="F92" s="222"/>
      <c r="G92" s="222"/>
      <c r="H92" s="222"/>
      <c r="I92" s="222"/>
      <c r="J92" s="222"/>
      <c r="K92" s="222"/>
      <c r="L92" s="222"/>
      <c r="M92" s="222"/>
      <c r="N92" s="221"/>
      <c r="O92" s="221"/>
      <c r="P92" s="221"/>
      <c r="Q92" s="221"/>
      <c r="R92" s="222"/>
      <c r="S92" s="222"/>
      <c r="T92" s="222"/>
      <c r="U92" s="222"/>
      <c r="V92" s="222"/>
      <c r="W92" s="222"/>
      <c r="X92" s="222"/>
      <c r="Y92" s="222"/>
      <c r="Z92" s="212"/>
      <c r="AA92" s="212"/>
      <c r="AB92" s="212"/>
      <c r="AC92" s="212"/>
      <c r="AD92" s="212"/>
      <c r="AE92" s="212"/>
      <c r="AF92" s="212"/>
      <c r="AG92" s="212" t="s">
        <v>228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ht="20.399999999999999" outlineLevel="1" x14ac:dyDescent="0.25">
      <c r="A93" s="231">
        <v>20</v>
      </c>
      <c r="B93" s="232" t="s">
        <v>324</v>
      </c>
      <c r="C93" s="241" t="s">
        <v>325</v>
      </c>
      <c r="D93" s="233" t="s">
        <v>231</v>
      </c>
      <c r="E93" s="234">
        <v>15.85</v>
      </c>
      <c r="F93" s="235"/>
      <c r="G93" s="236">
        <f>ROUND(E93*F93,2)</f>
        <v>0</v>
      </c>
      <c r="H93" s="235"/>
      <c r="I93" s="236">
        <f>ROUND(E93*H93,2)</f>
        <v>0</v>
      </c>
      <c r="J93" s="235"/>
      <c r="K93" s="236">
        <f>ROUND(E93*J93,2)</f>
        <v>0</v>
      </c>
      <c r="L93" s="236">
        <v>21</v>
      </c>
      <c r="M93" s="236">
        <f>G93*(1+L93/100)</f>
        <v>0</v>
      </c>
      <c r="N93" s="234">
        <v>0</v>
      </c>
      <c r="O93" s="234">
        <f>ROUND(E93*N93,2)</f>
        <v>0</v>
      </c>
      <c r="P93" s="234">
        <v>0</v>
      </c>
      <c r="Q93" s="234">
        <f>ROUND(E93*P93,2)</f>
        <v>0</v>
      </c>
      <c r="R93" s="236" t="s">
        <v>232</v>
      </c>
      <c r="S93" s="236" t="s">
        <v>185</v>
      </c>
      <c r="T93" s="237" t="s">
        <v>185</v>
      </c>
      <c r="U93" s="222">
        <v>1.1499999999999999</v>
      </c>
      <c r="V93" s="222">
        <f>ROUND(E93*U93,2)</f>
        <v>18.23</v>
      </c>
      <c r="W93" s="222"/>
      <c r="X93" s="222" t="s">
        <v>223</v>
      </c>
      <c r="Y93" s="222" t="s">
        <v>188</v>
      </c>
      <c r="Z93" s="212"/>
      <c r="AA93" s="212"/>
      <c r="AB93" s="212"/>
      <c r="AC93" s="212"/>
      <c r="AD93" s="212"/>
      <c r="AE93" s="212"/>
      <c r="AF93" s="212"/>
      <c r="AG93" s="212" t="s">
        <v>224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5">
      <c r="A94" s="219"/>
      <c r="B94" s="220"/>
      <c r="C94" s="249" t="s">
        <v>319</v>
      </c>
      <c r="D94" s="248"/>
      <c r="E94" s="248"/>
      <c r="F94" s="248"/>
      <c r="G94" s="248"/>
      <c r="H94" s="222"/>
      <c r="I94" s="222"/>
      <c r="J94" s="222"/>
      <c r="K94" s="222"/>
      <c r="L94" s="222"/>
      <c r="M94" s="222"/>
      <c r="N94" s="221"/>
      <c r="O94" s="221"/>
      <c r="P94" s="221"/>
      <c r="Q94" s="221"/>
      <c r="R94" s="222"/>
      <c r="S94" s="222"/>
      <c r="T94" s="222"/>
      <c r="U94" s="222"/>
      <c r="V94" s="222"/>
      <c r="W94" s="222"/>
      <c r="X94" s="222"/>
      <c r="Y94" s="222"/>
      <c r="Z94" s="212"/>
      <c r="AA94" s="212"/>
      <c r="AB94" s="212"/>
      <c r="AC94" s="212"/>
      <c r="AD94" s="212"/>
      <c r="AE94" s="212"/>
      <c r="AF94" s="212"/>
      <c r="AG94" s="212" t="s">
        <v>226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2" x14ac:dyDescent="0.25">
      <c r="A95" s="219"/>
      <c r="B95" s="220"/>
      <c r="C95" s="250" t="s">
        <v>326</v>
      </c>
      <c r="D95" s="246"/>
      <c r="E95" s="247">
        <v>15.85</v>
      </c>
      <c r="F95" s="222"/>
      <c r="G95" s="222"/>
      <c r="H95" s="222"/>
      <c r="I95" s="222"/>
      <c r="J95" s="222"/>
      <c r="K95" s="222"/>
      <c r="L95" s="222"/>
      <c r="M95" s="222"/>
      <c r="N95" s="221"/>
      <c r="O95" s="221"/>
      <c r="P95" s="221"/>
      <c r="Q95" s="221"/>
      <c r="R95" s="222"/>
      <c r="S95" s="222"/>
      <c r="T95" s="222"/>
      <c r="U95" s="222"/>
      <c r="V95" s="222"/>
      <c r="W95" s="222"/>
      <c r="X95" s="222"/>
      <c r="Y95" s="222"/>
      <c r="Z95" s="212"/>
      <c r="AA95" s="212"/>
      <c r="AB95" s="212"/>
      <c r="AC95" s="212"/>
      <c r="AD95" s="212"/>
      <c r="AE95" s="212"/>
      <c r="AF95" s="212"/>
      <c r="AG95" s="212" t="s">
        <v>228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1" x14ac:dyDescent="0.25">
      <c r="A96" s="231">
        <v>21</v>
      </c>
      <c r="B96" s="232" t="s">
        <v>327</v>
      </c>
      <c r="C96" s="241" t="s">
        <v>328</v>
      </c>
      <c r="D96" s="233" t="s">
        <v>231</v>
      </c>
      <c r="E96" s="234">
        <v>2.2765200000000001</v>
      </c>
      <c r="F96" s="235"/>
      <c r="G96" s="236">
        <f>ROUND(E96*F96,2)</f>
        <v>0</v>
      </c>
      <c r="H96" s="235"/>
      <c r="I96" s="236">
        <f>ROUND(E96*H96,2)</f>
        <v>0</v>
      </c>
      <c r="J96" s="235"/>
      <c r="K96" s="236">
        <f>ROUND(E96*J96,2)</f>
        <v>0</v>
      </c>
      <c r="L96" s="236">
        <v>21</v>
      </c>
      <c r="M96" s="236">
        <f>G96*(1+L96/100)</f>
        <v>0</v>
      </c>
      <c r="N96" s="234">
        <v>0</v>
      </c>
      <c r="O96" s="234">
        <f>ROUND(E96*N96,2)</f>
        <v>0</v>
      </c>
      <c r="P96" s="234">
        <v>0</v>
      </c>
      <c r="Q96" s="234">
        <f>ROUND(E96*P96,2)</f>
        <v>0</v>
      </c>
      <c r="R96" s="236" t="s">
        <v>232</v>
      </c>
      <c r="S96" s="236" t="s">
        <v>185</v>
      </c>
      <c r="T96" s="237" t="s">
        <v>185</v>
      </c>
      <c r="U96" s="222">
        <v>1.587</v>
      </c>
      <c r="V96" s="222">
        <f>ROUND(E96*U96,2)</f>
        <v>3.61</v>
      </c>
      <c r="W96" s="222"/>
      <c r="X96" s="222" t="s">
        <v>223</v>
      </c>
      <c r="Y96" s="222" t="s">
        <v>188</v>
      </c>
      <c r="Z96" s="212"/>
      <c r="AA96" s="212"/>
      <c r="AB96" s="212"/>
      <c r="AC96" s="212"/>
      <c r="AD96" s="212"/>
      <c r="AE96" s="212"/>
      <c r="AF96" s="212"/>
      <c r="AG96" s="212" t="s">
        <v>253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ht="21" outlineLevel="2" x14ac:dyDescent="0.25">
      <c r="A97" s="219"/>
      <c r="B97" s="220"/>
      <c r="C97" s="249" t="s">
        <v>329</v>
      </c>
      <c r="D97" s="248"/>
      <c r="E97" s="248"/>
      <c r="F97" s="248"/>
      <c r="G97" s="248"/>
      <c r="H97" s="222"/>
      <c r="I97" s="222"/>
      <c r="J97" s="222"/>
      <c r="K97" s="222"/>
      <c r="L97" s="222"/>
      <c r="M97" s="222"/>
      <c r="N97" s="221"/>
      <c r="O97" s="221"/>
      <c r="P97" s="221"/>
      <c r="Q97" s="221"/>
      <c r="R97" s="222"/>
      <c r="S97" s="222"/>
      <c r="T97" s="222"/>
      <c r="U97" s="222"/>
      <c r="V97" s="222"/>
      <c r="W97" s="222"/>
      <c r="X97" s="222"/>
      <c r="Y97" s="222"/>
      <c r="Z97" s="212"/>
      <c r="AA97" s="212"/>
      <c r="AB97" s="212"/>
      <c r="AC97" s="212"/>
      <c r="AD97" s="212"/>
      <c r="AE97" s="212"/>
      <c r="AF97" s="212"/>
      <c r="AG97" s="212" t="s">
        <v>226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38" t="str">
        <f>C97</f>
        <v>sypaninou z vhodných hornin tř. 1 - 4 nebo materiálem připraveným podél výkopu ve vzdálenosti do 3 m od jeho kraje, pro jakoukoliv hloubku výkopu a jakoukoliv míru zhutnění,</v>
      </c>
      <c r="BB97" s="212"/>
      <c r="BC97" s="212"/>
      <c r="BD97" s="212"/>
      <c r="BE97" s="212"/>
      <c r="BF97" s="212"/>
      <c r="BG97" s="212"/>
      <c r="BH97" s="212"/>
    </row>
    <row r="98" spans="1:60" outlineLevel="2" x14ac:dyDescent="0.25">
      <c r="A98" s="219"/>
      <c r="B98" s="220"/>
      <c r="C98" s="250" t="s">
        <v>330</v>
      </c>
      <c r="D98" s="246"/>
      <c r="E98" s="247">
        <v>2.2765200000000001</v>
      </c>
      <c r="F98" s="222"/>
      <c r="G98" s="222"/>
      <c r="H98" s="222"/>
      <c r="I98" s="222"/>
      <c r="J98" s="222"/>
      <c r="K98" s="222"/>
      <c r="L98" s="222"/>
      <c r="M98" s="222"/>
      <c r="N98" s="221"/>
      <c r="O98" s="221"/>
      <c r="P98" s="221"/>
      <c r="Q98" s="221"/>
      <c r="R98" s="222"/>
      <c r="S98" s="222"/>
      <c r="T98" s="222"/>
      <c r="U98" s="222"/>
      <c r="V98" s="222"/>
      <c r="W98" s="222"/>
      <c r="X98" s="222"/>
      <c r="Y98" s="222"/>
      <c r="Z98" s="212"/>
      <c r="AA98" s="212"/>
      <c r="AB98" s="212"/>
      <c r="AC98" s="212"/>
      <c r="AD98" s="212"/>
      <c r="AE98" s="212"/>
      <c r="AF98" s="212"/>
      <c r="AG98" s="212" t="s">
        <v>228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5">
      <c r="A99" s="231">
        <v>22</v>
      </c>
      <c r="B99" s="232" t="s">
        <v>331</v>
      </c>
      <c r="C99" s="241" t="s">
        <v>332</v>
      </c>
      <c r="D99" s="233" t="s">
        <v>333</v>
      </c>
      <c r="E99" s="234">
        <v>49.052309999999999</v>
      </c>
      <c r="F99" s="235"/>
      <c r="G99" s="236">
        <f>ROUND(E99*F99,2)</f>
        <v>0</v>
      </c>
      <c r="H99" s="235"/>
      <c r="I99" s="236">
        <f>ROUND(E99*H99,2)</f>
        <v>0</v>
      </c>
      <c r="J99" s="235"/>
      <c r="K99" s="236">
        <f>ROUND(E99*J99,2)</f>
        <v>0</v>
      </c>
      <c r="L99" s="236">
        <v>21</v>
      </c>
      <c r="M99" s="236">
        <f>G99*(1+L99/100)</f>
        <v>0</v>
      </c>
      <c r="N99" s="234">
        <v>1</v>
      </c>
      <c r="O99" s="234">
        <f>ROUND(E99*N99,2)</f>
        <v>49.05</v>
      </c>
      <c r="P99" s="234">
        <v>0</v>
      </c>
      <c r="Q99" s="234">
        <f>ROUND(E99*P99,2)</f>
        <v>0</v>
      </c>
      <c r="R99" s="236" t="s">
        <v>334</v>
      </c>
      <c r="S99" s="236" t="s">
        <v>185</v>
      </c>
      <c r="T99" s="237" t="s">
        <v>185</v>
      </c>
      <c r="U99" s="222">
        <v>0</v>
      </c>
      <c r="V99" s="222">
        <f>ROUND(E99*U99,2)</f>
        <v>0</v>
      </c>
      <c r="W99" s="222"/>
      <c r="X99" s="222" t="s">
        <v>335</v>
      </c>
      <c r="Y99" s="222" t="s">
        <v>188</v>
      </c>
      <c r="Z99" s="212"/>
      <c r="AA99" s="212"/>
      <c r="AB99" s="212"/>
      <c r="AC99" s="212"/>
      <c r="AD99" s="212"/>
      <c r="AE99" s="212"/>
      <c r="AF99" s="212"/>
      <c r="AG99" s="212" t="s">
        <v>336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5">
      <c r="A100" s="219"/>
      <c r="B100" s="220"/>
      <c r="C100" s="262" t="s">
        <v>259</v>
      </c>
      <c r="D100" s="252"/>
      <c r="E100" s="253"/>
      <c r="F100" s="222"/>
      <c r="G100" s="222"/>
      <c r="H100" s="222"/>
      <c r="I100" s="222"/>
      <c r="J100" s="222"/>
      <c r="K100" s="222"/>
      <c r="L100" s="222"/>
      <c r="M100" s="222"/>
      <c r="N100" s="221"/>
      <c r="O100" s="221"/>
      <c r="P100" s="221"/>
      <c r="Q100" s="221"/>
      <c r="R100" s="222"/>
      <c r="S100" s="222"/>
      <c r="T100" s="222"/>
      <c r="U100" s="222"/>
      <c r="V100" s="222"/>
      <c r="W100" s="222"/>
      <c r="X100" s="222"/>
      <c r="Y100" s="222"/>
      <c r="Z100" s="212"/>
      <c r="AA100" s="212"/>
      <c r="AB100" s="212"/>
      <c r="AC100" s="212"/>
      <c r="AD100" s="212"/>
      <c r="AE100" s="212"/>
      <c r="AF100" s="212"/>
      <c r="AG100" s="212" t="s">
        <v>228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5">
      <c r="A101" s="219"/>
      <c r="B101" s="220"/>
      <c r="C101" s="263" t="s">
        <v>337</v>
      </c>
      <c r="D101" s="252"/>
      <c r="E101" s="253">
        <v>6.2268800000000004</v>
      </c>
      <c r="F101" s="222"/>
      <c r="G101" s="222"/>
      <c r="H101" s="222"/>
      <c r="I101" s="222"/>
      <c r="J101" s="222"/>
      <c r="K101" s="222"/>
      <c r="L101" s="222"/>
      <c r="M101" s="222"/>
      <c r="N101" s="221"/>
      <c r="O101" s="221"/>
      <c r="P101" s="221"/>
      <c r="Q101" s="221"/>
      <c r="R101" s="222"/>
      <c r="S101" s="222"/>
      <c r="T101" s="222"/>
      <c r="U101" s="222"/>
      <c r="V101" s="222"/>
      <c r="W101" s="222"/>
      <c r="X101" s="222"/>
      <c r="Y101" s="222"/>
      <c r="Z101" s="212"/>
      <c r="AA101" s="212"/>
      <c r="AB101" s="212"/>
      <c r="AC101" s="212"/>
      <c r="AD101" s="212"/>
      <c r="AE101" s="212"/>
      <c r="AF101" s="212"/>
      <c r="AG101" s="212" t="s">
        <v>228</v>
      </c>
      <c r="AH101" s="212">
        <v>2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5">
      <c r="A102" s="219"/>
      <c r="B102" s="220"/>
      <c r="C102" s="263" t="s">
        <v>338</v>
      </c>
      <c r="D102" s="252"/>
      <c r="E102" s="253">
        <v>13.4352</v>
      </c>
      <c r="F102" s="222"/>
      <c r="G102" s="222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228</v>
      </c>
      <c r="AH102" s="212">
        <v>2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5">
      <c r="A103" s="219"/>
      <c r="B103" s="220"/>
      <c r="C103" s="263" t="s">
        <v>339</v>
      </c>
      <c r="D103" s="252"/>
      <c r="E103" s="253">
        <v>7.3193900000000003</v>
      </c>
      <c r="F103" s="222"/>
      <c r="G103" s="222"/>
      <c r="H103" s="222"/>
      <c r="I103" s="222"/>
      <c r="J103" s="222"/>
      <c r="K103" s="222"/>
      <c r="L103" s="222"/>
      <c r="M103" s="222"/>
      <c r="N103" s="221"/>
      <c r="O103" s="221"/>
      <c r="P103" s="221"/>
      <c r="Q103" s="221"/>
      <c r="R103" s="222"/>
      <c r="S103" s="222"/>
      <c r="T103" s="222"/>
      <c r="U103" s="222"/>
      <c r="V103" s="222"/>
      <c r="W103" s="222"/>
      <c r="X103" s="222"/>
      <c r="Y103" s="222"/>
      <c r="Z103" s="212"/>
      <c r="AA103" s="212"/>
      <c r="AB103" s="212"/>
      <c r="AC103" s="212"/>
      <c r="AD103" s="212"/>
      <c r="AE103" s="212"/>
      <c r="AF103" s="212"/>
      <c r="AG103" s="212" t="s">
        <v>228</v>
      </c>
      <c r="AH103" s="212">
        <v>2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5">
      <c r="A104" s="219"/>
      <c r="B104" s="220"/>
      <c r="C104" s="262" t="s">
        <v>262</v>
      </c>
      <c r="D104" s="252"/>
      <c r="E104" s="253"/>
      <c r="F104" s="222"/>
      <c r="G104" s="222"/>
      <c r="H104" s="222"/>
      <c r="I104" s="222"/>
      <c r="J104" s="222"/>
      <c r="K104" s="222"/>
      <c r="L104" s="222"/>
      <c r="M104" s="222"/>
      <c r="N104" s="221"/>
      <c r="O104" s="221"/>
      <c r="P104" s="221"/>
      <c r="Q104" s="221"/>
      <c r="R104" s="222"/>
      <c r="S104" s="222"/>
      <c r="T104" s="222"/>
      <c r="U104" s="222"/>
      <c r="V104" s="222"/>
      <c r="W104" s="222"/>
      <c r="X104" s="222"/>
      <c r="Y104" s="222"/>
      <c r="Z104" s="212"/>
      <c r="AA104" s="212"/>
      <c r="AB104" s="212"/>
      <c r="AC104" s="212"/>
      <c r="AD104" s="212"/>
      <c r="AE104" s="212"/>
      <c r="AF104" s="212"/>
      <c r="AG104" s="212" t="s">
        <v>228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5">
      <c r="A105" s="219"/>
      <c r="B105" s="220"/>
      <c r="C105" s="250" t="s">
        <v>340</v>
      </c>
      <c r="D105" s="246"/>
      <c r="E105" s="247">
        <v>49.052309999999999</v>
      </c>
      <c r="F105" s="222"/>
      <c r="G105" s="222"/>
      <c r="H105" s="222"/>
      <c r="I105" s="222"/>
      <c r="J105" s="222"/>
      <c r="K105" s="222"/>
      <c r="L105" s="222"/>
      <c r="M105" s="222"/>
      <c r="N105" s="221"/>
      <c r="O105" s="221"/>
      <c r="P105" s="221"/>
      <c r="Q105" s="221"/>
      <c r="R105" s="222"/>
      <c r="S105" s="222"/>
      <c r="T105" s="222"/>
      <c r="U105" s="222"/>
      <c r="V105" s="222"/>
      <c r="W105" s="222"/>
      <c r="X105" s="222"/>
      <c r="Y105" s="222"/>
      <c r="Z105" s="212"/>
      <c r="AA105" s="212"/>
      <c r="AB105" s="212"/>
      <c r="AC105" s="212"/>
      <c r="AD105" s="212"/>
      <c r="AE105" s="212"/>
      <c r="AF105" s="212"/>
      <c r="AG105" s="212" t="s">
        <v>228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1" x14ac:dyDescent="0.25">
      <c r="A106" s="231">
        <v>23</v>
      </c>
      <c r="B106" s="232" t="s">
        <v>341</v>
      </c>
      <c r="C106" s="241" t="s">
        <v>342</v>
      </c>
      <c r="D106" s="233" t="s">
        <v>333</v>
      </c>
      <c r="E106" s="234">
        <v>4.1387099999999997</v>
      </c>
      <c r="F106" s="235"/>
      <c r="G106" s="236">
        <f>ROUND(E106*F106,2)</f>
        <v>0</v>
      </c>
      <c r="H106" s="235"/>
      <c r="I106" s="236">
        <f>ROUND(E106*H106,2)</f>
        <v>0</v>
      </c>
      <c r="J106" s="235"/>
      <c r="K106" s="236">
        <f>ROUND(E106*J106,2)</f>
        <v>0</v>
      </c>
      <c r="L106" s="236">
        <v>21</v>
      </c>
      <c r="M106" s="236">
        <f>G106*(1+L106/100)</f>
        <v>0</v>
      </c>
      <c r="N106" s="234">
        <v>1</v>
      </c>
      <c r="O106" s="234">
        <f>ROUND(E106*N106,2)</f>
        <v>4.1399999999999997</v>
      </c>
      <c r="P106" s="234">
        <v>0</v>
      </c>
      <c r="Q106" s="234">
        <f>ROUND(E106*P106,2)</f>
        <v>0</v>
      </c>
      <c r="R106" s="236" t="s">
        <v>334</v>
      </c>
      <c r="S106" s="236" t="s">
        <v>185</v>
      </c>
      <c r="T106" s="237" t="s">
        <v>185</v>
      </c>
      <c r="U106" s="222">
        <v>0</v>
      </c>
      <c r="V106" s="222">
        <f>ROUND(E106*U106,2)</f>
        <v>0</v>
      </c>
      <c r="W106" s="222"/>
      <c r="X106" s="222" t="s">
        <v>335</v>
      </c>
      <c r="Y106" s="222" t="s">
        <v>188</v>
      </c>
      <c r="Z106" s="212"/>
      <c r="AA106" s="212"/>
      <c r="AB106" s="212"/>
      <c r="AC106" s="212"/>
      <c r="AD106" s="212"/>
      <c r="AE106" s="212"/>
      <c r="AF106" s="212"/>
      <c r="AG106" s="212" t="s">
        <v>336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5">
      <c r="A107" s="219"/>
      <c r="B107" s="220"/>
      <c r="C107" s="250" t="s">
        <v>343</v>
      </c>
      <c r="D107" s="246"/>
      <c r="E107" s="247">
        <v>4.1387099999999997</v>
      </c>
      <c r="F107" s="222"/>
      <c r="G107" s="222"/>
      <c r="H107" s="222"/>
      <c r="I107" s="222"/>
      <c r="J107" s="222"/>
      <c r="K107" s="222"/>
      <c r="L107" s="222"/>
      <c r="M107" s="222"/>
      <c r="N107" s="221"/>
      <c r="O107" s="221"/>
      <c r="P107" s="221"/>
      <c r="Q107" s="221"/>
      <c r="R107" s="222"/>
      <c r="S107" s="222"/>
      <c r="T107" s="222"/>
      <c r="U107" s="222"/>
      <c r="V107" s="222"/>
      <c r="W107" s="222"/>
      <c r="X107" s="222"/>
      <c r="Y107" s="222"/>
      <c r="Z107" s="212"/>
      <c r="AA107" s="212"/>
      <c r="AB107" s="212"/>
      <c r="AC107" s="212"/>
      <c r="AD107" s="212"/>
      <c r="AE107" s="212"/>
      <c r="AF107" s="212"/>
      <c r="AG107" s="212" t="s">
        <v>228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x14ac:dyDescent="0.25">
      <c r="A108" s="224" t="s">
        <v>180</v>
      </c>
      <c r="B108" s="225" t="s">
        <v>116</v>
      </c>
      <c r="C108" s="240" t="s">
        <v>117</v>
      </c>
      <c r="D108" s="226"/>
      <c r="E108" s="227"/>
      <c r="F108" s="228"/>
      <c r="G108" s="228">
        <f>SUMIF(AG109:AG132,"&lt;&gt;NOR",G109:G132)</f>
        <v>0</v>
      </c>
      <c r="H108" s="228"/>
      <c r="I108" s="228">
        <f>SUM(I109:I132)</f>
        <v>0</v>
      </c>
      <c r="J108" s="228"/>
      <c r="K108" s="228">
        <f>SUM(K109:K132)</f>
        <v>0</v>
      </c>
      <c r="L108" s="228"/>
      <c r="M108" s="228">
        <f>SUM(M109:M132)</f>
        <v>0</v>
      </c>
      <c r="N108" s="227"/>
      <c r="O108" s="227">
        <f>SUM(O109:O132)</f>
        <v>0.02</v>
      </c>
      <c r="P108" s="227"/>
      <c r="Q108" s="227">
        <f>SUM(Q109:Q132)</f>
        <v>0</v>
      </c>
      <c r="R108" s="228"/>
      <c r="S108" s="228"/>
      <c r="T108" s="229"/>
      <c r="U108" s="223"/>
      <c r="V108" s="223">
        <f>SUM(V109:V132)</f>
        <v>160.22999999999999</v>
      </c>
      <c r="W108" s="223"/>
      <c r="X108" s="223"/>
      <c r="Y108" s="223"/>
      <c r="AG108" t="s">
        <v>181</v>
      </c>
    </row>
    <row r="109" spans="1:60" outlineLevel="1" x14ac:dyDescent="0.25">
      <c r="A109" s="231">
        <v>24</v>
      </c>
      <c r="B109" s="232" t="s">
        <v>344</v>
      </c>
      <c r="C109" s="241" t="s">
        <v>345</v>
      </c>
      <c r="D109" s="233" t="s">
        <v>221</v>
      </c>
      <c r="E109" s="234">
        <v>414.24</v>
      </c>
      <c r="F109" s="235"/>
      <c r="G109" s="236">
        <f>ROUND(E109*F109,2)</f>
        <v>0</v>
      </c>
      <c r="H109" s="235"/>
      <c r="I109" s="236">
        <f>ROUND(E109*H109,2)</f>
        <v>0</v>
      </c>
      <c r="J109" s="235"/>
      <c r="K109" s="236">
        <f>ROUND(E109*J109,2)</f>
        <v>0</v>
      </c>
      <c r="L109" s="236">
        <v>21</v>
      </c>
      <c r="M109" s="236">
        <f>G109*(1+L109/100)</f>
        <v>0</v>
      </c>
      <c r="N109" s="234">
        <v>0</v>
      </c>
      <c r="O109" s="234">
        <f>ROUND(E109*N109,2)</f>
        <v>0</v>
      </c>
      <c r="P109" s="234">
        <v>0</v>
      </c>
      <c r="Q109" s="234">
        <f>ROUND(E109*P109,2)</f>
        <v>0</v>
      </c>
      <c r="R109" s="236" t="s">
        <v>222</v>
      </c>
      <c r="S109" s="236" t="s">
        <v>185</v>
      </c>
      <c r="T109" s="237" t="s">
        <v>185</v>
      </c>
      <c r="U109" s="222">
        <v>0.06</v>
      </c>
      <c r="V109" s="222">
        <f>ROUND(E109*U109,2)</f>
        <v>24.85</v>
      </c>
      <c r="W109" s="222"/>
      <c r="X109" s="222" t="s">
        <v>223</v>
      </c>
      <c r="Y109" s="222" t="s">
        <v>188</v>
      </c>
      <c r="Z109" s="212"/>
      <c r="AA109" s="212"/>
      <c r="AB109" s="212"/>
      <c r="AC109" s="212"/>
      <c r="AD109" s="212"/>
      <c r="AE109" s="212"/>
      <c r="AF109" s="212"/>
      <c r="AG109" s="212" t="s">
        <v>253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5">
      <c r="A110" s="219"/>
      <c r="B110" s="220"/>
      <c r="C110" s="249" t="s">
        <v>346</v>
      </c>
      <c r="D110" s="248"/>
      <c r="E110" s="248"/>
      <c r="F110" s="248"/>
      <c r="G110" s="248"/>
      <c r="H110" s="222"/>
      <c r="I110" s="222"/>
      <c r="J110" s="222"/>
      <c r="K110" s="222"/>
      <c r="L110" s="222"/>
      <c r="M110" s="222"/>
      <c r="N110" s="221"/>
      <c r="O110" s="221"/>
      <c r="P110" s="221"/>
      <c r="Q110" s="221"/>
      <c r="R110" s="222"/>
      <c r="S110" s="222"/>
      <c r="T110" s="222"/>
      <c r="U110" s="222"/>
      <c r="V110" s="222"/>
      <c r="W110" s="222"/>
      <c r="X110" s="222"/>
      <c r="Y110" s="222"/>
      <c r="Z110" s="212"/>
      <c r="AA110" s="212"/>
      <c r="AB110" s="212"/>
      <c r="AC110" s="212"/>
      <c r="AD110" s="212"/>
      <c r="AE110" s="212"/>
      <c r="AF110" s="212"/>
      <c r="AG110" s="212" t="s">
        <v>226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5">
      <c r="A111" s="219"/>
      <c r="B111" s="220"/>
      <c r="C111" s="250" t="s">
        <v>347</v>
      </c>
      <c r="D111" s="246"/>
      <c r="E111" s="247">
        <v>414.24</v>
      </c>
      <c r="F111" s="222"/>
      <c r="G111" s="222"/>
      <c r="H111" s="222"/>
      <c r="I111" s="222"/>
      <c r="J111" s="222"/>
      <c r="K111" s="222"/>
      <c r="L111" s="222"/>
      <c r="M111" s="222"/>
      <c r="N111" s="221"/>
      <c r="O111" s="221"/>
      <c r="P111" s="221"/>
      <c r="Q111" s="221"/>
      <c r="R111" s="222"/>
      <c r="S111" s="222"/>
      <c r="T111" s="222"/>
      <c r="U111" s="222"/>
      <c r="V111" s="222"/>
      <c r="W111" s="222"/>
      <c r="X111" s="222"/>
      <c r="Y111" s="222"/>
      <c r="Z111" s="212"/>
      <c r="AA111" s="212"/>
      <c r="AB111" s="212"/>
      <c r="AC111" s="212"/>
      <c r="AD111" s="212"/>
      <c r="AE111" s="212"/>
      <c r="AF111" s="212"/>
      <c r="AG111" s="212" t="s">
        <v>228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1" x14ac:dyDescent="0.25">
      <c r="A112" s="231">
        <v>25</v>
      </c>
      <c r="B112" s="232" t="s">
        <v>348</v>
      </c>
      <c r="C112" s="241" t="s">
        <v>349</v>
      </c>
      <c r="D112" s="233" t="s">
        <v>221</v>
      </c>
      <c r="E112" s="234">
        <v>103.56</v>
      </c>
      <c r="F112" s="235"/>
      <c r="G112" s="236">
        <f>ROUND(E112*F112,2)</f>
        <v>0</v>
      </c>
      <c r="H112" s="235"/>
      <c r="I112" s="236">
        <f>ROUND(E112*H112,2)</f>
        <v>0</v>
      </c>
      <c r="J112" s="235"/>
      <c r="K112" s="236">
        <f>ROUND(E112*J112,2)</f>
        <v>0</v>
      </c>
      <c r="L112" s="236">
        <v>21</v>
      </c>
      <c r="M112" s="236">
        <f>G112*(1+L112/100)</f>
        <v>0</v>
      </c>
      <c r="N112" s="234">
        <v>0</v>
      </c>
      <c r="O112" s="234">
        <f>ROUND(E112*N112,2)</f>
        <v>0</v>
      </c>
      <c r="P112" s="234">
        <v>0</v>
      </c>
      <c r="Q112" s="234">
        <f>ROUND(E112*P112,2)</f>
        <v>0</v>
      </c>
      <c r="R112" s="236" t="s">
        <v>222</v>
      </c>
      <c r="S112" s="236" t="s">
        <v>185</v>
      </c>
      <c r="T112" s="237" t="s">
        <v>185</v>
      </c>
      <c r="U112" s="222">
        <v>9.7000000000000003E-2</v>
      </c>
      <c r="V112" s="222">
        <f>ROUND(E112*U112,2)</f>
        <v>10.050000000000001</v>
      </c>
      <c r="W112" s="222"/>
      <c r="X112" s="222" t="s">
        <v>223</v>
      </c>
      <c r="Y112" s="222" t="s">
        <v>188</v>
      </c>
      <c r="Z112" s="212"/>
      <c r="AA112" s="212"/>
      <c r="AB112" s="212"/>
      <c r="AC112" s="212"/>
      <c r="AD112" s="212"/>
      <c r="AE112" s="212"/>
      <c r="AF112" s="212"/>
      <c r="AG112" s="212" t="s">
        <v>253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5">
      <c r="A113" s="219"/>
      <c r="B113" s="220"/>
      <c r="C113" s="249" t="s">
        <v>346</v>
      </c>
      <c r="D113" s="248"/>
      <c r="E113" s="248"/>
      <c r="F113" s="248"/>
      <c r="G113" s="248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2"/>
      <c r="S113" s="222"/>
      <c r="T113" s="222"/>
      <c r="U113" s="222"/>
      <c r="V113" s="222"/>
      <c r="W113" s="222"/>
      <c r="X113" s="222"/>
      <c r="Y113" s="222"/>
      <c r="Z113" s="212"/>
      <c r="AA113" s="212"/>
      <c r="AB113" s="212"/>
      <c r="AC113" s="212"/>
      <c r="AD113" s="212"/>
      <c r="AE113" s="212"/>
      <c r="AF113" s="212"/>
      <c r="AG113" s="212" t="s">
        <v>226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5">
      <c r="A114" s="219"/>
      <c r="B114" s="220"/>
      <c r="C114" s="250" t="s">
        <v>350</v>
      </c>
      <c r="D114" s="246"/>
      <c r="E114" s="247">
        <v>103.56</v>
      </c>
      <c r="F114" s="222"/>
      <c r="G114" s="222"/>
      <c r="H114" s="222"/>
      <c r="I114" s="222"/>
      <c r="J114" s="222"/>
      <c r="K114" s="222"/>
      <c r="L114" s="222"/>
      <c r="M114" s="222"/>
      <c r="N114" s="221"/>
      <c r="O114" s="221"/>
      <c r="P114" s="221"/>
      <c r="Q114" s="221"/>
      <c r="R114" s="222"/>
      <c r="S114" s="222"/>
      <c r="T114" s="222"/>
      <c r="U114" s="222"/>
      <c r="V114" s="222"/>
      <c r="W114" s="222"/>
      <c r="X114" s="222"/>
      <c r="Y114" s="222"/>
      <c r="Z114" s="212"/>
      <c r="AA114" s="212"/>
      <c r="AB114" s="212"/>
      <c r="AC114" s="212"/>
      <c r="AD114" s="212"/>
      <c r="AE114" s="212"/>
      <c r="AF114" s="212"/>
      <c r="AG114" s="212" t="s">
        <v>228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1" x14ac:dyDescent="0.25">
      <c r="A115" s="231">
        <v>26</v>
      </c>
      <c r="B115" s="232" t="s">
        <v>351</v>
      </c>
      <c r="C115" s="241" t="s">
        <v>352</v>
      </c>
      <c r="D115" s="233" t="s">
        <v>221</v>
      </c>
      <c r="E115" s="234">
        <v>927.63</v>
      </c>
      <c r="F115" s="235"/>
      <c r="G115" s="236">
        <f>ROUND(E115*F115,2)</f>
        <v>0</v>
      </c>
      <c r="H115" s="235"/>
      <c r="I115" s="236">
        <f>ROUND(E115*H115,2)</f>
        <v>0</v>
      </c>
      <c r="J115" s="235"/>
      <c r="K115" s="236">
        <f>ROUND(E115*J115,2)</f>
        <v>0</v>
      </c>
      <c r="L115" s="236">
        <v>21</v>
      </c>
      <c r="M115" s="236">
        <f>G115*(1+L115/100)</f>
        <v>0</v>
      </c>
      <c r="N115" s="234">
        <v>0</v>
      </c>
      <c r="O115" s="234">
        <f>ROUND(E115*N115,2)</f>
        <v>0</v>
      </c>
      <c r="P115" s="234">
        <v>0</v>
      </c>
      <c r="Q115" s="234">
        <f>ROUND(E115*P115,2)</f>
        <v>0</v>
      </c>
      <c r="R115" s="236" t="s">
        <v>232</v>
      </c>
      <c r="S115" s="236" t="s">
        <v>185</v>
      </c>
      <c r="T115" s="237" t="s">
        <v>185</v>
      </c>
      <c r="U115" s="222">
        <v>1.7999999999999999E-2</v>
      </c>
      <c r="V115" s="222">
        <f>ROUND(E115*U115,2)</f>
        <v>16.7</v>
      </c>
      <c r="W115" s="222"/>
      <c r="X115" s="222" t="s">
        <v>223</v>
      </c>
      <c r="Y115" s="222" t="s">
        <v>188</v>
      </c>
      <c r="Z115" s="212"/>
      <c r="AA115" s="212"/>
      <c r="AB115" s="212"/>
      <c r="AC115" s="212"/>
      <c r="AD115" s="212"/>
      <c r="AE115" s="212"/>
      <c r="AF115" s="212"/>
      <c r="AG115" s="212" t="s">
        <v>253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5">
      <c r="A116" s="219"/>
      <c r="B116" s="220"/>
      <c r="C116" s="249" t="s">
        <v>353</v>
      </c>
      <c r="D116" s="248"/>
      <c r="E116" s="248"/>
      <c r="F116" s="248"/>
      <c r="G116" s="248"/>
      <c r="H116" s="222"/>
      <c r="I116" s="222"/>
      <c r="J116" s="222"/>
      <c r="K116" s="222"/>
      <c r="L116" s="222"/>
      <c r="M116" s="222"/>
      <c r="N116" s="221"/>
      <c r="O116" s="221"/>
      <c r="P116" s="221"/>
      <c r="Q116" s="221"/>
      <c r="R116" s="222"/>
      <c r="S116" s="222"/>
      <c r="T116" s="222"/>
      <c r="U116" s="222"/>
      <c r="V116" s="222"/>
      <c r="W116" s="222"/>
      <c r="X116" s="222"/>
      <c r="Y116" s="222"/>
      <c r="Z116" s="212"/>
      <c r="AA116" s="212"/>
      <c r="AB116" s="212"/>
      <c r="AC116" s="212"/>
      <c r="AD116" s="212"/>
      <c r="AE116" s="212"/>
      <c r="AF116" s="212"/>
      <c r="AG116" s="212" t="s">
        <v>226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2" x14ac:dyDescent="0.25">
      <c r="A117" s="219"/>
      <c r="B117" s="220"/>
      <c r="C117" s="250" t="s">
        <v>354</v>
      </c>
      <c r="D117" s="246"/>
      <c r="E117" s="247">
        <v>784.98</v>
      </c>
      <c r="F117" s="222"/>
      <c r="G117" s="222"/>
      <c r="H117" s="222"/>
      <c r="I117" s="222"/>
      <c r="J117" s="222"/>
      <c r="K117" s="222"/>
      <c r="L117" s="222"/>
      <c r="M117" s="222"/>
      <c r="N117" s="221"/>
      <c r="O117" s="221"/>
      <c r="P117" s="221"/>
      <c r="Q117" s="221"/>
      <c r="R117" s="222"/>
      <c r="S117" s="222"/>
      <c r="T117" s="222"/>
      <c r="U117" s="222"/>
      <c r="V117" s="222"/>
      <c r="W117" s="222"/>
      <c r="X117" s="222"/>
      <c r="Y117" s="222"/>
      <c r="Z117" s="212"/>
      <c r="AA117" s="212"/>
      <c r="AB117" s="212"/>
      <c r="AC117" s="212"/>
      <c r="AD117" s="212"/>
      <c r="AE117" s="212"/>
      <c r="AF117" s="212"/>
      <c r="AG117" s="212" t="s">
        <v>228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3" x14ac:dyDescent="0.25">
      <c r="A118" s="219"/>
      <c r="B118" s="220"/>
      <c r="C118" s="250" t="s">
        <v>355</v>
      </c>
      <c r="D118" s="246"/>
      <c r="E118" s="247">
        <v>142.65</v>
      </c>
      <c r="F118" s="222"/>
      <c r="G118" s="222"/>
      <c r="H118" s="222"/>
      <c r="I118" s="222"/>
      <c r="J118" s="222"/>
      <c r="K118" s="222"/>
      <c r="L118" s="222"/>
      <c r="M118" s="222"/>
      <c r="N118" s="221"/>
      <c r="O118" s="221"/>
      <c r="P118" s="221"/>
      <c r="Q118" s="221"/>
      <c r="R118" s="222"/>
      <c r="S118" s="222"/>
      <c r="T118" s="222"/>
      <c r="U118" s="222"/>
      <c r="V118" s="222"/>
      <c r="W118" s="222"/>
      <c r="X118" s="222"/>
      <c r="Y118" s="222"/>
      <c r="Z118" s="212"/>
      <c r="AA118" s="212"/>
      <c r="AB118" s="212"/>
      <c r="AC118" s="212"/>
      <c r="AD118" s="212"/>
      <c r="AE118" s="212"/>
      <c r="AF118" s="212"/>
      <c r="AG118" s="212" t="s">
        <v>228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5">
      <c r="A119" s="231">
        <v>27</v>
      </c>
      <c r="B119" s="232" t="s">
        <v>356</v>
      </c>
      <c r="C119" s="241" t="s">
        <v>357</v>
      </c>
      <c r="D119" s="233" t="s">
        <v>221</v>
      </c>
      <c r="E119" s="234">
        <v>103.07</v>
      </c>
      <c r="F119" s="235"/>
      <c r="G119" s="236">
        <f>ROUND(E119*F119,2)</f>
        <v>0</v>
      </c>
      <c r="H119" s="235"/>
      <c r="I119" s="236">
        <f>ROUND(E119*H119,2)</f>
        <v>0</v>
      </c>
      <c r="J119" s="235"/>
      <c r="K119" s="236">
        <f>ROUND(E119*J119,2)</f>
        <v>0</v>
      </c>
      <c r="L119" s="236">
        <v>21</v>
      </c>
      <c r="M119" s="236">
        <f>G119*(1+L119/100)</f>
        <v>0</v>
      </c>
      <c r="N119" s="234">
        <v>0</v>
      </c>
      <c r="O119" s="234">
        <f>ROUND(E119*N119,2)</f>
        <v>0</v>
      </c>
      <c r="P119" s="234">
        <v>0</v>
      </c>
      <c r="Q119" s="234">
        <f>ROUND(E119*P119,2)</f>
        <v>0</v>
      </c>
      <c r="R119" s="236" t="s">
        <v>232</v>
      </c>
      <c r="S119" s="236" t="s">
        <v>185</v>
      </c>
      <c r="T119" s="237" t="s">
        <v>185</v>
      </c>
      <c r="U119" s="222">
        <v>1.2999999999999999E-2</v>
      </c>
      <c r="V119" s="222">
        <f>ROUND(E119*U119,2)</f>
        <v>1.34</v>
      </c>
      <c r="W119" s="222"/>
      <c r="X119" s="222" t="s">
        <v>223</v>
      </c>
      <c r="Y119" s="222" t="s">
        <v>188</v>
      </c>
      <c r="Z119" s="212"/>
      <c r="AA119" s="212"/>
      <c r="AB119" s="212"/>
      <c r="AC119" s="212"/>
      <c r="AD119" s="212"/>
      <c r="AE119" s="212"/>
      <c r="AF119" s="212"/>
      <c r="AG119" s="212" t="s">
        <v>224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5">
      <c r="A120" s="219"/>
      <c r="B120" s="220"/>
      <c r="C120" s="249" t="s">
        <v>358</v>
      </c>
      <c r="D120" s="248"/>
      <c r="E120" s="248"/>
      <c r="F120" s="248"/>
      <c r="G120" s="248"/>
      <c r="H120" s="222"/>
      <c r="I120" s="222"/>
      <c r="J120" s="222"/>
      <c r="K120" s="222"/>
      <c r="L120" s="222"/>
      <c r="M120" s="222"/>
      <c r="N120" s="221"/>
      <c r="O120" s="221"/>
      <c r="P120" s="221"/>
      <c r="Q120" s="221"/>
      <c r="R120" s="222"/>
      <c r="S120" s="222"/>
      <c r="T120" s="222"/>
      <c r="U120" s="222"/>
      <c r="V120" s="222"/>
      <c r="W120" s="222"/>
      <c r="X120" s="222"/>
      <c r="Y120" s="222"/>
      <c r="Z120" s="212"/>
      <c r="AA120" s="212"/>
      <c r="AB120" s="212"/>
      <c r="AC120" s="212"/>
      <c r="AD120" s="212"/>
      <c r="AE120" s="212"/>
      <c r="AF120" s="212"/>
      <c r="AG120" s="212" t="s">
        <v>226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5">
      <c r="A121" s="219"/>
      <c r="B121" s="220"/>
      <c r="C121" s="250" t="s">
        <v>359</v>
      </c>
      <c r="D121" s="246"/>
      <c r="E121" s="247">
        <v>87.22</v>
      </c>
      <c r="F121" s="222"/>
      <c r="G121" s="222"/>
      <c r="H121" s="222"/>
      <c r="I121" s="222"/>
      <c r="J121" s="222"/>
      <c r="K121" s="222"/>
      <c r="L121" s="222"/>
      <c r="M121" s="222"/>
      <c r="N121" s="221"/>
      <c r="O121" s="221"/>
      <c r="P121" s="221"/>
      <c r="Q121" s="221"/>
      <c r="R121" s="222"/>
      <c r="S121" s="222"/>
      <c r="T121" s="222"/>
      <c r="U121" s="222"/>
      <c r="V121" s="222"/>
      <c r="W121" s="222"/>
      <c r="X121" s="222"/>
      <c r="Y121" s="222"/>
      <c r="Z121" s="212"/>
      <c r="AA121" s="212"/>
      <c r="AB121" s="212"/>
      <c r="AC121" s="212"/>
      <c r="AD121" s="212"/>
      <c r="AE121" s="212"/>
      <c r="AF121" s="212"/>
      <c r="AG121" s="212" t="s">
        <v>228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3" x14ac:dyDescent="0.25">
      <c r="A122" s="219"/>
      <c r="B122" s="220"/>
      <c r="C122" s="250" t="s">
        <v>360</v>
      </c>
      <c r="D122" s="246"/>
      <c r="E122" s="247">
        <v>15.85</v>
      </c>
      <c r="F122" s="222"/>
      <c r="G122" s="222"/>
      <c r="H122" s="222"/>
      <c r="I122" s="222"/>
      <c r="J122" s="222"/>
      <c r="K122" s="222"/>
      <c r="L122" s="222"/>
      <c r="M122" s="222"/>
      <c r="N122" s="221"/>
      <c r="O122" s="221"/>
      <c r="P122" s="221"/>
      <c r="Q122" s="221"/>
      <c r="R122" s="222"/>
      <c r="S122" s="222"/>
      <c r="T122" s="222"/>
      <c r="U122" s="222"/>
      <c r="V122" s="222"/>
      <c r="W122" s="222"/>
      <c r="X122" s="222"/>
      <c r="Y122" s="222"/>
      <c r="Z122" s="212"/>
      <c r="AA122" s="212"/>
      <c r="AB122" s="212"/>
      <c r="AC122" s="212"/>
      <c r="AD122" s="212"/>
      <c r="AE122" s="212"/>
      <c r="AF122" s="212"/>
      <c r="AG122" s="212" t="s">
        <v>228</v>
      </c>
      <c r="AH122" s="212">
        <v>0</v>
      </c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ht="20.399999999999999" outlineLevel="1" x14ac:dyDescent="0.25">
      <c r="A123" s="231">
        <v>28</v>
      </c>
      <c r="B123" s="232" t="s">
        <v>361</v>
      </c>
      <c r="C123" s="241" t="s">
        <v>362</v>
      </c>
      <c r="D123" s="233" t="s">
        <v>221</v>
      </c>
      <c r="E123" s="234">
        <v>414.24</v>
      </c>
      <c r="F123" s="235"/>
      <c r="G123" s="236">
        <f>ROUND(E123*F123,2)</f>
        <v>0</v>
      </c>
      <c r="H123" s="235"/>
      <c r="I123" s="236">
        <f>ROUND(E123*H123,2)</f>
        <v>0</v>
      </c>
      <c r="J123" s="235"/>
      <c r="K123" s="236">
        <f>ROUND(E123*J123,2)</f>
        <v>0</v>
      </c>
      <c r="L123" s="236">
        <v>21</v>
      </c>
      <c r="M123" s="236">
        <f>G123*(1+L123/100)</f>
        <v>0</v>
      </c>
      <c r="N123" s="234">
        <v>0</v>
      </c>
      <c r="O123" s="234">
        <f>ROUND(E123*N123,2)</f>
        <v>0</v>
      </c>
      <c r="P123" s="234">
        <v>0</v>
      </c>
      <c r="Q123" s="234">
        <f>ROUND(E123*P123,2)</f>
        <v>0</v>
      </c>
      <c r="R123" s="236" t="s">
        <v>232</v>
      </c>
      <c r="S123" s="236" t="s">
        <v>185</v>
      </c>
      <c r="T123" s="237" t="s">
        <v>185</v>
      </c>
      <c r="U123" s="222">
        <v>0.17699999999999999</v>
      </c>
      <c r="V123" s="222">
        <f>ROUND(E123*U123,2)</f>
        <v>73.319999999999993</v>
      </c>
      <c r="W123" s="222"/>
      <c r="X123" s="222" t="s">
        <v>223</v>
      </c>
      <c r="Y123" s="222" t="s">
        <v>188</v>
      </c>
      <c r="Z123" s="212"/>
      <c r="AA123" s="212"/>
      <c r="AB123" s="212"/>
      <c r="AC123" s="212"/>
      <c r="AD123" s="212"/>
      <c r="AE123" s="212"/>
      <c r="AF123" s="212"/>
      <c r="AG123" s="212" t="s">
        <v>253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5">
      <c r="A124" s="219"/>
      <c r="B124" s="220"/>
      <c r="C124" s="249" t="s">
        <v>363</v>
      </c>
      <c r="D124" s="248"/>
      <c r="E124" s="248"/>
      <c r="F124" s="248"/>
      <c r="G124" s="248"/>
      <c r="H124" s="222"/>
      <c r="I124" s="222"/>
      <c r="J124" s="222"/>
      <c r="K124" s="222"/>
      <c r="L124" s="222"/>
      <c r="M124" s="222"/>
      <c r="N124" s="221"/>
      <c r="O124" s="221"/>
      <c r="P124" s="221"/>
      <c r="Q124" s="221"/>
      <c r="R124" s="222"/>
      <c r="S124" s="222"/>
      <c r="T124" s="222"/>
      <c r="U124" s="222"/>
      <c r="V124" s="222"/>
      <c r="W124" s="222"/>
      <c r="X124" s="222"/>
      <c r="Y124" s="222"/>
      <c r="Z124" s="212"/>
      <c r="AA124" s="212"/>
      <c r="AB124" s="212"/>
      <c r="AC124" s="212"/>
      <c r="AD124" s="212"/>
      <c r="AE124" s="212"/>
      <c r="AF124" s="212"/>
      <c r="AG124" s="212" t="s">
        <v>226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38" t="str">
        <f>C124</f>
        <v>s případným nutným přemístěním hromad nebo dočasných skládek na místo potřeby ze vzdálenosti do 30 m, v rovině nebo ve svahu do 1 : 5,</v>
      </c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5">
      <c r="A125" s="219"/>
      <c r="B125" s="220"/>
      <c r="C125" s="250" t="s">
        <v>347</v>
      </c>
      <c r="D125" s="246"/>
      <c r="E125" s="247">
        <v>414.24</v>
      </c>
      <c r="F125" s="222"/>
      <c r="G125" s="222"/>
      <c r="H125" s="222"/>
      <c r="I125" s="222"/>
      <c r="J125" s="222"/>
      <c r="K125" s="222"/>
      <c r="L125" s="222"/>
      <c r="M125" s="222"/>
      <c r="N125" s="221"/>
      <c r="O125" s="221"/>
      <c r="P125" s="221"/>
      <c r="Q125" s="221"/>
      <c r="R125" s="222"/>
      <c r="S125" s="222"/>
      <c r="T125" s="222"/>
      <c r="U125" s="222"/>
      <c r="V125" s="222"/>
      <c r="W125" s="222"/>
      <c r="X125" s="222"/>
      <c r="Y125" s="222"/>
      <c r="Z125" s="212"/>
      <c r="AA125" s="212"/>
      <c r="AB125" s="212"/>
      <c r="AC125" s="212"/>
      <c r="AD125" s="212"/>
      <c r="AE125" s="212"/>
      <c r="AF125" s="212"/>
      <c r="AG125" s="212" t="s">
        <v>228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ht="20.399999999999999" outlineLevel="1" x14ac:dyDescent="0.25">
      <c r="A126" s="231">
        <v>29</v>
      </c>
      <c r="B126" s="232" t="s">
        <v>364</v>
      </c>
      <c r="C126" s="241" t="s">
        <v>365</v>
      </c>
      <c r="D126" s="233" t="s">
        <v>221</v>
      </c>
      <c r="E126" s="234">
        <v>103.56</v>
      </c>
      <c r="F126" s="235"/>
      <c r="G126" s="236">
        <f>ROUND(E126*F126,2)</f>
        <v>0</v>
      </c>
      <c r="H126" s="235"/>
      <c r="I126" s="236">
        <f>ROUND(E126*H126,2)</f>
        <v>0</v>
      </c>
      <c r="J126" s="235"/>
      <c r="K126" s="236">
        <f>ROUND(E126*J126,2)</f>
        <v>0</v>
      </c>
      <c r="L126" s="236">
        <v>21</v>
      </c>
      <c r="M126" s="236">
        <f>G126*(1+L126/100)</f>
        <v>0</v>
      </c>
      <c r="N126" s="234">
        <v>0</v>
      </c>
      <c r="O126" s="234">
        <f>ROUND(E126*N126,2)</f>
        <v>0</v>
      </c>
      <c r="P126" s="234">
        <v>0</v>
      </c>
      <c r="Q126" s="234">
        <f>ROUND(E126*P126,2)</f>
        <v>0</v>
      </c>
      <c r="R126" s="236" t="s">
        <v>232</v>
      </c>
      <c r="S126" s="236" t="s">
        <v>185</v>
      </c>
      <c r="T126" s="237" t="s">
        <v>185</v>
      </c>
      <c r="U126" s="222">
        <v>0.26300000000000001</v>
      </c>
      <c r="V126" s="222">
        <f>ROUND(E126*U126,2)</f>
        <v>27.24</v>
      </c>
      <c r="W126" s="222"/>
      <c r="X126" s="222" t="s">
        <v>223</v>
      </c>
      <c r="Y126" s="222" t="s">
        <v>188</v>
      </c>
      <c r="Z126" s="212"/>
      <c r="AA126" s="212"/>
      <c r="AB126" s="212"/>
      <c r="AC126" s="212"/>
      <c r="AD126" s="212"/>
      <c r="AE126" s="212"/>
      <c r="AF126" s="212"/>
      <c r="AG126" s="212" t="s">
        <v>224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2" x14ac:dyDescent="0.25">
      <c r="A127" s="219"/>
      <c r="B127" s="220"/>
      <c r="C127" s="249" t="s">
        <v>366</v>
      </c>
      <c r="D127" s="248"/>
      <c r="E127" s="248"/>
      <c r="F127" s="248"/>
      <c r="G127" s="248"/>
      <c r="H127" s="222"/>
      <c r="I127" s="222"/>
      <c r="J127" s="222"/>
      <c r="K127" s="222"/>
      <c r="L127" s="222"/>
      <c r="M127" s="222"/>
      <c r="N127" s="221"/>
      <c r="O127" s="221"/>
      <c r="P127" s="221"/>
      <c r="Q127" s="221"/>
      <c r="R127" s="222"/>
      <c r="S127" s="222"/>
      <c r="T127" s="222"/>
      <c r="U127" s="222"/>
      <c r="V127" s="222"/>
      <c r="W127" s="222"/>
      <c r="X127" s="222"/>
      <c r="Y127" s="222"/>
      <c r="Z127" s="212"/>
      <c r="AA127" s="212"/>
      <c r="AB127" s="212"/>
      <c r="AC127" s="212"/>
      <c r="AD127" s="212"/>
      <c r="AE127" s="212"/>
      <c r="AF127" s="212"/>
      <c r="AG127" s="212" t="s">
        <v>226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38" t="str">
        <f>C127</f>
        <v>s případným nutným přemístěním hromad nebo dočasných skládek na místo potřeby ze vzdálenosti do 30 m, ve svahu sklonu přes 1 : 5,</v>
      </c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5">
      <c r="A128" s="219"/>
      <c r="B128" s="220"/>
      <c r="C128" s="250" t="s">
        <v>350</v>
      </c>
      <c r="D128" s="246"/>
      <c r="E128" s="247">
        <v>103.56</v>
      </c>
      <c r="F128" s="222"/>
      <c r="G128" s="222"/>
      <c r="H128" s="222"/>
      <c r="I128" s="222"/>
      <c r="J128" s="222"/>
      <c r="K128" s="222"/>
      <c r="L128" s="222"/>
      <c r="M128" s="222"/>
      <c r="N128" s="221"/>
      <c r="O128" s="221"/>
      <c r="P128" s="221"/>
      <c r="Q128" s="221"/>
      <c r="R128" s="222"/>
      <c r="S128" s="222"/>
      <c r="T128" s="222"/>
      <c r="U128" s="222"/>
      <c r="V128" s="222"/>
      <c r="W128" s="222"/>
      <c r="X128" s="222"/>
      <c r="Y128" s="222"/>
      <c r="Z128" s="212"/>
      <c r="AA128" s="212"/>
      <c r="AB128" s="212"/>
      <c r="AC128" s="212"/>
      <c r="AD128" s="212"/>
      <c r="AE128" s="212"/>
      <c r="AF128" s="212"/>
      <c r="AG128" s="212" t="s">
        <v>228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1" x14ac:dyDescent="0.25">
      <c r="A129" s="231">
        <v>30</v>
      </c>
      <c r="B129" s="232" t="s">
        <v>367</v>
      </c>
      <c r="C129" s="241" t="s">
        <v>368</v>
      </c>
      <c r="D129" s="233" t="s">
        <v>231</v>
      </c>
      <c r="E129" s="234">
        <v>25.89</v>
      </c>
      <c r="F129" s="235"/>
      <c r="G129" s="236">
        <f>ROUND(E129*F129,2)</f>
        <v>0</v>
      </c>
      <c r="H129" s="235"/>
      <c r="I129" s="236">
        <f>ROUND(E129*H129,2)</f>
        <v>0</v>
      </c>
      <c r="J129" s="235"/>
      <c r="K129" s="236">
        <f>ROUND(E129*J129,2)</f>
        <v>0</v>
      </c>
      <c r="L129" s="236">
        <v>21</v>
      </c>
      <c r="M129" s="236">
        <f>G129*(1+L129/100)</f>
        <v>0</v>
      </c>
      <c r="N129" s="234">
        <v>0</v>
      </c>
      <c r="O129" s="234">
        <f>ROUND(E129*N129,2)</f>
        <v>0</v>
      </c>
      <c r="P129" s="234">
        <v>0</v>
      </c>
      <c r="Q129" s="234">
        <f>ROUND(E129*P129,2)</f>
        <v>0</v>
      </c>
      <c r="R129" s="236" t="s">
        <v>222</v>
      </c>
      <c r="S129" s="236" t="s">
        <v>185</v>
      </c>
      <c r="T129" s="237" t="s">
        <v>185</v>
      </c>
      <c r="U129" s="222">
        <v>0.26</v>
      </c>
      <c r="V129" s="222">
        <f>ROUND(E129*U129,2)</f>
        <v>6.73</v>
      </c>
      <c r="W129" s="222"/>
      <c r="X129" s="222" t="s">
        <v>223</v>
      </c>
      <c r="Y129" s="222" t="s">
        <v>188</v>
      </c>
      <c r="Z129" s="212"/>
      <c r="AA129" s="212"/>
      <c r="AB129" s="212"/>
      <c r="AC129" s="212"/>
      <c r="AD129" s="212"/>
      <c r="AE129" s="212"/>
      <c r="AF129" s="212"/>
      <c r="AG129" s="212" t="s">
        <v>253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5">
      <c r="A130" s="219"/>
      <c r="B130" s="220"/>
      <c r="C130" s="250" t="s">
        <v>369</v>
      </c>
      <c r="D130" s="246"/>
      <c r="E130" s="247">
        <v>25.89</v>
      </c>
      <c r="F130" s="222"/>
      <c r="G130" s="222"/>
      <c r="H130" s="222"/>
      <c r="I130" s="222"/>
      <c r="J130" s="222"/>
      <c r="K130" s="222"/>
      <c r="L130" s="222"/>
      <c r="M130" s="222"/>
      <c r="N130" s="221"/>
      <c r="O130" s="221"/>
      <c r="P130" s="221"/>
      <c r="Q130" s="221"/>
      <c r="R130" s="222"/>
      <c r="S130" s="222"/>
      <c r="T130" s="222"/>
      <c r="U130" s="222"/>
      <c r="V130" s="222"/>
      <c r="W130" s="222"/>
      <c r="X130" s="222"/>
      <c r="Y130" s="222"/>
      <c r="Z130" s="212"/>
      <c r="AA130" s="212"/>
      <c r="AB130" s="212"/>
      <c r="AC130" s="212"/>
      <c r="AD130" s="212"/>
      <c r="AE130" s="212"/>
      <c r="AF130" s="212"/>
      <c r="AG130" s="212" t="s">
        <v>228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1" x14ac:dyDescent="0.25">
      <c r="A131" s="231">
        <v>31</v>
      </c>
      <c r="B131" s="232" t="s">
        <v>370</v>
      </c>
      <c r="C131" s="241" t="s">
        <v>371</v>
      </c>
      <c r="D131" s="233" t="s">
        <v>372</v>
      </c>
      <c r="E131" s="234">
        <v>15.534000000000001</v>
      </c>
      <c r="F131" s="235"/>
      <c r="G131" s="236">
        <f>ROUND(E131*F131,2)</f>
        <v>0</v>
      </c>
      <c r="H131" s="235"/>
      <c r="I131" s="236">
        <f>ROUND(E131*H131,2)</f>
        <v>0</v>
      </c>
      <c r="J131" s="235"/>
      <c r="K131" s="236">
        <f>ROUND(E131*J131,2)</f>
        <v>0</v>
      </c>
      <c r="L131" s="236">
        <v>21</v>
      </c>
      <c r="M131" s="236">
        <f>G131*(1+L131/100)</f>
        <v>0</v>
      </c>
      <c r="N131" s="234">
        <v>1E-3</v>
      </c>
      <c r="O131" s="234">
        <f>ROUND(E131*N131,2)</f>
        <v>0.02</v>
      </c>
      <c r="P131" s="234">
        <v>0</v>
      </c>
      <c r="Q131" s="234">
        <f>ROUND(E131*P131,2)</f>
        <v>0</v>
      </c>
      <c r="R131" s="236" t="s">
        <v>334</v>
      </c>
      <c r="S131" s="236" t="s">
        <v>185</v>
      </c>
      <c r="T131" s="237" t="s">
        <v>185</v>
      </c>
      <c r="U131" s="222">
        <v>0</v>
      </c>
      <c r="V131" s="222">
        <f>ROUND(E131*U131,2)</f>
        <v>0</v>
      </c>
      <c r="W131" s="222"/>
      <c r="X131" s="222" t="s">
        <v>335</v>
      </c>
      <c r="Y131" s="222" t="s">
        <v>188</v>
      </c>
      <c r="Z131" s="212"/>
      <c r="AA131" s="212"/>
      <c r="AB131" s="212"/>
      <c r="AC131" s="212"/>
      <c r="AD131" s="212"/>
      <c r="AE131" s="212"/>
      <c r="AF131" s="212"/>
      <c r="AG131" s="212" t="s">
        <v>373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5">
      <c r="A132" s="219"/>
      <c r="B132" s="220"/>
      <c r="C132" s="250" t="s">
        <v>374</v>
      </c>
      <c r="D132" s="246"/>
      <c r="E132" s="247">
        <v>15.534000000000001</v>
      </c>
      <c r="F132" s="222"/>
      <c r="G132" s="222"/>
      <c r="H132" s="222"/>
      <c r="I132" s="222"/>
      <c r="J132" s="222"/>
      <c r="K132" s="222"/>
      <c r="L132" s="222"/>
      <c r="M132" s="222"/>
      <c r="N132" s="221"/>
      <c r="O132" s="221"/>
      <c r="P132" s="221"/>
      <c r="Q132" s="221"/>
      <c r="R132" s="222"/>
      <c r="S132" s="222"/>
      <c r="T132" s="222"/>
      <c r="U132" s="222"/>
      <c r="V132" s="222"/>
      <c r="W132" s="222"/>
      <c r="X132" s="222"/>
      <c r="Y132" s="222"/>
      <c r="Z132" s="212"/>
      <c r="AA132" s="212"/>
      <c r="AB132" s="212"/>
      <c r="AC132" s="212"/>
      <c r="AD132" s="212"/>
      <c r="AE132" s="212"/>
      <c r="AF132" s="212"/>
      <c r="AG132" s="212" t="s">
        <v>228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x14ac:dyDescent="0.25">
      <c r="A133" s="224" t="s">
        <v>180</v>
      </c>
      <c r="B133" s="225" t="s">
        <v>120</v>
      </c>
      <c r="C133" s="240" t="s">
        <v>121</v>
      </c>
      <c r="D133" s="226"/>
      <c r="E133" s="227"/>
      <c r="F133" s="228"/>
      <c r="G133" s="228">
        <f>SUMIF(AG134:AG139,"&lt;&gt;NOR",G134:G139)</f>
        <v>0</v>
      </c>
      <c r="H133" s="228"/>
      <c r="I133" s="228">
        <f>SUM(I134:I139)</f>
        <v>0</v>
      </c>
      <c r="J133" s="228"/>
      <c r="K133" s="228">
        <f>SUM(K134:K139)</f>
        <v>0</v>
      </c>
      <c r="L133" s="228"/>
      <c r="M133" s="228">
        <f>SUM(M134:M139)</f>
        <v>0</v>
      </c>
      <c r="N133" s="227"/>
      <c r="O133" s="227">
        <f>SUM(O134:O139)</f>
        <v>2.27</v>
      </c>
      <c r="P133" s="227"/>
      <c r="Q133" s="227">
        <f>SUM(Q134:Q139)</f>
        <v>0</v>
      </c>
      <c r="R133" s="228"/>
      <c r="S133" s="228"/>
      <c r="T133" s="229"/>
      <c r="U133" s="223"/>
      <c r="V133" s="223">
        <f>SUM(V134:V139)</f>
        <v>1.91</v>
      </c>
      <c r="W133" s="223"/>
      <c r="X133" s="223"/>
      <c r="Y133" s="223"/>
      <c r="AG133" t="s">
        <v>181</v>
      </c>
    </row>
    <row r="134" spans="1:60" outlineLevel="1" x14ac:dyDescent="0.25">
      <c r="A134" s="231">
        <v>32</v>
      </c>
      <c r="B134" s="232" t="s">
        <v>375</v>
      </c>
      <c r="C134" s="241" t="s">
        <v>376</v>
      </c>
      <c r="D134" s="233" t="s">
        <v>231</v>
      </c>
      <c r="E134" s="234">
        <v>0.58799999999999997</v>
      </c>
      <c r="F134" s="235"/>
      <c r="G134" s="236">
        <f>ROUND(E134*F134,2)</f>
        <v>0</v>
      </c>
      <c r="H134" s="235"/>
      <c r="I134" s="236">
        <f>ROUND(E134*H134,2)</f>
        <v>0</v>
      </c>
      <c r="J134" s="235"/>
      <c r="K134" s="236">
        <f>ROUND(E134*J134,2)</f>
        <v>0</v>
      </c>
      <c r="L134" s="236">
        <v>21</v>
      </c>
      <c r="M134" s="236">
        <f>G134*(1+L134/100)</f>
        <v>0</v>
      </c>
      <c r="N134" s="234">
        <v>1.7034</v>
      </c>
      <c r="O134" s="234">
        <f>ROUND(E134*N134,2)</f>
        <v>1</v>
      </c>
      <c r="P134" s="234">
        <v>0</v>
      </c>
      <c r="Q134" s="234">
        <f>ROUND(E134*P134,2)</f>
        <v>0</v>
      </c>
      <c r="R134" s="236" t="s">
        <v>377</v>
      </c>
      <c r="S134" s="236" t="s">
        <v>185</v>
      </c>
      <c r="T134" s="237" t="s">
        <v>185</v>
      </c>
      <c r="U134" s="222">
        <v>1.3029999999999999</v>
      </c>
      <c r="V134" s="222">
        <f>ROUND(E134*U134,2)</f>
        <v>0.77</v>
      </c>
      <c r="W134" s="222"/>
      <c r="X134" s="222" t="s">
        <v>223</v>
      </c>
      <c r="Y134" s="222" t="s">
        <v>188</v>
      </c>
      <c r="Z134" s="212"/>
      <c r="AA134" s="212"/>
      <c r="AB134" s="212"/>
      <c r="AC134" s="212"/>
      <c r="AD134" s="212"/>
      <c r="AE134" s="212"/>
      <c r="AF134" s="212"/>
      <c r="AG134" s="212" t="s">
        <v>224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2" x14ac:dyDescent="0.25">
      <c r="A135" s="219"/>
      <c r="B135" s="220"/>
      <c r="C135" s="249" t="s">
        <v>378</v>
      </c>
      <c r="D135" s="248"/>
      <c r="E135" s="248"/>
      <c r="F135" s="248"/>
      <c r="G135" s="248"/>
      <c r="H135" s="222"/>
      <c r="I135" s="222"/>
      <c r="J135" s="222"/>
      <c r="K135" s="222"/>
      <c r="L135" s="222"/>
      <c r="M135" s="222"/>
      <c r="N135" s="221"/>
      <c r="O135" s="221"/>
      <c r="P135" s="221"/>
      <c r="Q135" s="221"/>
      <c r="R135" s="222"/>
      <c r="S135" s="222"/>
      <c r="T135" s="222"/>
      <c r="U135" s="222"/>
      <c r="V135" s="222"/>
      <c r="W135" s="222"/>
      <c r="X135" s="222"/>
      <c r="Y135" s="222"/>
      <c r="Z135" s="212"/>
      <c r="AA135" s="212"/>
      <c r="AB135" s="212"/>
      <c r="AC135" s="212"/>
      <c r="AD135" s="212"/>
      <c r="AE135" s="212"/>
      <c r="AF135" s="212"/>
      <c r="AG135" s="212" t="s">
        <v>226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5">
      <c r="A136" s="219"/>
      <c r="B136" s="220"/>
      <c r="C136" s="250" t="s">
        <v>379</v>
      </c>
      <c r="D136" s="246"/>
      <c r="E136" s="247">
        <v>0.58799999999999997</v>
      </c>
      <c r="F136" s="222"/>
      <c r="G136" s="222"/>
      <c r="H136" s="222"/>
      <c r="I136" s="222"/>
      <c r="J136" s="222"/>
      <c r="K136" s="222"/>
      <c r="L136" s="222"/>
      <c r="M136" s="222"/>
      <c r="N136" s="221"/>
      <c r="O136" s="221"/>
      <c r="P136" s="221"/>
      <c r="Q136" s="221"/>
      <c r="R136" s="222"/>
      <c r="S136" s="222"/>
      <c r="T136" s="222"/>
      <c r="U136" s="222"/>
      <c r="V136" s="222"/>
      <c r="W136" s="222"/>
      <c r="X136" s="222"/>
      <c r="Y136" s="222"/>
      <c r="Z136" s="212"/>
      <c r="AA136" s="212"/>
      <c r="AB136" s="212"/>
      <c r="AC136" s="212"/>
      <c r="AD136" s="212"/>
      <c r="AE136" s="212"/>
      <c r="AF136" s="212"/>
      <c r="AG136" s="212" t="s">
        <v>228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5">
      <c r="A137" s="231">
        <v>33</v>
      </c>
      <c r="B137" s="232" t="s">
        <v>380</v>
      </c>
      <c r="C137" s="241" t="s">
        <v>381</v>
      </c>
      <c r="D137" s="233" t="s">
        <v>231</v>
      </c>
      <c r="E137" s="234">
        <v>0.67176000000000002</v>
      </c>
      <c r="F137" s="235"/>
      <c r="G137" s="236">
        <f>ROUND(E137*F137,2)</f>
        <v>0</v>
      </c>
      <c r="H137" s="235"/>
      <c r="I137" s="236">
        <f>ROUND(E137*H137,2)</f>
        <v>0</v>
      </c>
      <c r="J137" s="235"/>
      <c r="K137" s="236">
        <f>ROUND(E137*J137,2)</f>
        <v>0</v>
      </c>
      <c r="L137" s="236">
        <v>21</v>
      </c>
      <c r="M137" s="236">
        <f>G137*(1+L137/100)</f>
        <v>0</v>
      </c>
      <c r="N137" s="234">
        <v>1.8907700000000001</v>
      </c>
      <c r="O137" s="234">
        <f>ROUND(E137*N137,2)</f>
        <v>1.27</v>
      </c>
      <c r="P137" s="234">
        <v>0</v>
      </c>
      <c r="Q137" s="234">
        <f>ROUND(E137*P137,2)</f>
        <v>0</v>
      </c>
      <c r="R137" s="236" t="s">
        <v>377</v>
      </c>
      <c r="S137" s="236" t="s">
        <v>185</v>
      </c>
      <c r="T137" s="237" t="s">
        <v>185</v>
      </c>
      <c r="U137" s="222">
        <v>1.6950000000000001</v>
      </c>
      <c r="V137" s="222">
        <f>ROUND(E137*U137,2)</f>
        <v>1.1399999999999999</v>
      </c>
      <c r="W137" s="222"/>
      <c r="X137" s="222" t="s">
        <v>223</v>
      </c>
      <c r="Y137" s="222" t="s">
        <v>188</v>
      </c>
      <c r="Z137" s="212"/>
      <c r="AA137" s="212"/>
      <c r="AB137" s="212"/>
      <c r="AC137" s="212"/>
      <c r="AD137" s="212"/>
      <c r="AE137" s="212"/>
      <c r="AF137" s="212"/>
      <c r="AG137" s="212" t="s">
        <v>253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5">
      <c r="A138" s="219"/>
      <c r="B138" s="220"/>
      <c r="C138" s="249" t="s">
        <v>378</v>
      </c>
      <c r="D138" s="248"/>
      <c r="E138" s="248"/>
      <c r="F138" s="248"/>
      <c r="G138" s="248"/>
      <c r="H138" s="222"/>
      <c r="I138" s="222"/>
      <c r="J138" s="222"/>
      <c r="K138" s="222"/>
      <c r="L138" s="222"/>
      <c r="M138" s="222"/>
      <c r="N138" s="221"/>
      <c r="O138" s="221"/>
      <c r="P138" s="221"/>
      <c r="Q138" s="221"/>
      <c r="R138" s="222"/>
      <c r="S138" s="222"/>
      <c r="T138" s="222"/>
      <c r="U138" s="222"/>
      <c r="V138" s="222"/>
      <c r="W138" s="222"/>
      <c r="X138" s="222"/>
      <c r="Y138" s="222"/>
      <c r="Z138" s="212"/>
      <c r="AA138" s="212"/>
      <c r="AB138" s="212"/>
      <c r="AC138" s="212"/>
      <c r="AD138" s="212"/>
      <c r="AE138" s="212"/>
      <c r="AF138" s="212"/>
      <c r="AG138" s="212" t="s">
        <v>226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5">
      <c r="A139" s="219"/>
      <c r="B139" s="220"/>
      <c r="C139" s="250" t="s">
        <v>382</v>
      </c>
      <c r="D139" s="246"/>
      <c r="E139" s="247">
        <v>0.67176000000000002</v>
      </c>
      <c r="F139" s="222"/>
      <c r="G139" s="222"/>
      <c r="H139" s="222"/>
      <c r="I139" s="222"/>
      <c r="J139" s="222"/>
      <c r="K139" s="222"/>
      <c r="L139" s="222"/>
      <c r="M139" s="222"/>
      <c r="N139" s="221"/>
      <c r="O139" s="221"/>
      <c r="P139" s="221"/>
      <c r="Q139" s="221"/>
      <c r="R139" s="222"/>
      <c r="S139" s="222"/>
      <c r="T139" s="222"/>
      <c r="U139" s="222"/>
      <c r="V139" s="222"/>
      <c r="W139" s="222"/>
      <c r="X139" s="222"/>
      <c r="Y139" s="222"/>
      <c r="Z139" s="212"/>
      <c r="AA139" s="212"/>
      <c r="AB139" s="212"/>
      <c r="AC139" s="212"/>
      <c r="AD139" s="212"/>
      <c r="AE139" s="212"/>
      <c r="AF139" s="212"/>
      <c r="AG139" s="212" t="s">
        <v>228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x14ac:dyDescent="0.25">
      <c r="A140" s="224" t="s">
        <v>180</v>
      </c>
      <c r="B140" s="225" t="s">
        <v>122</v>
      </c>
      <c r="C140" s="240" t="s">
        <v>123</v>
      </c>
      <c r="D140" s="226"/>
      <c r="E140" s="227"/>
      <c r="F140" s="228"/>
      <c r="G140" s="228">
        <f>SUMIF(AG141:AG149,"&lt;&gt;NOR",G141:G149)</f>
        <v>0</v>
      </c>
      <c r="H140" s="228"/>
      <c r="I140" s="228">
        <f>SUM(I141:I149)</f>
        <v>0</v>
      </c>
      <c r="J140" s="228"/>
      <c r="K140" s="228">
        <f>SUM(K141:K149)</f>
        <v>0</v>
      </c>
      <c r="L140" s="228"/>
      <c r="M140" s="228">
        <f>SUM(M141:M149)</f>
        <v>0</v>
      </c>
      <c r="N140" s="227"/>
      <c r="O140" s="227">
        <f>SUM(O141:O149)</f>
        <v>814.31</v>
      </c>
      <c r="P140" s="227"/>
      <c r="Q140" s="227">
        <f>SUM(Q141:Q149)</f>
        <v>0</v>
      </c>
      <c r="R140" s="228"/>
      <c r="S140" s="228"/>
      <c r="T140" s="229"/>
      <c r="U140" s="223"/>
      <c r="V140" s="223">
        <f>SUM(V141:V149)</f>
        <v>74.53</v>
      </c>
      <c r="W140" s="223"/>
      <c r="X140" s="223"/>
      <c r="Y140" s="223"/>
      <c r="AG140" t="s">
        <v>181</v>
      </c>
    </row>
    <row r="141" spans="1:60" ht="20.399999999999999" outlineLevel="1" x14ac:dyDescent="0.25">
      <c r="A141" s="231">
        <v>34</v>
      </c>
      <c r="B141" s="232" t="s">
        <v>383</v>
      </c>
      <c r="C141" s="241" t="s">
        <v>384</v>
      </c>
      <c r="D141" s="233" t="s">
        <v>221</v>
      </c>
      <c r="E141" s="234">
        <v>872.2</v>
      </c>
      <c r="F141" s="235"/>
      <c r="G141" s="236">
        <f>ROUND(E141*F141,2)</f>
        <v>0</v>
      </c>
      <c r="H141" s="235"/>
      <c r="I141" s="236">
        <f>ROUND(E141*H141,2)</f>
        <v>0</v>
      </c>
      <c r="J141" s="235"/>
      <c r="K141" s="236">
        <f>ROUND(E141*J141,2)</f>
        <v>0</v>
      </c>
      <c r="L141" s="236">
        <v>21</v>
      </c>
      <c r="M141" s="236">
        <f>G141*(1+L141/100)</f>
        <v>0</v>
      </c>
      <c r="N141" s="234">
        <v>0.34499999999999997</v>
      </c>
      <c r="O141" s="234">
        <f>ROUND(E141*N141,2)</f>
        <v>300.91000000000003</v>
      </c>
      <c r="P141" s="234">
        <v>0</v>
      </c>
      <c r="Q141" s="234">
        <f>ROUND(E141*P141,2)</f>
        <v>0</v>
      </c>
      <c r="R141" s="236" t="s">
        <v>247</v>
      </c>
      <c r="S141" s="236" t="s">
        <v>185</v>
      </c>
      <c r="T141" s="237" t="s">
        <v>185</v>
      </c>
      <c r="U141" s="222">
        <v>2.5999999999999999E-2</v>
      </c>
      <c r="V141" s="222">
        <f>ROUND(E141*U141,2)</f>
        <v>22.68</v>
      </c>
      <c r="W141" s="222"/>
      <c r="X141" s="222" t="s">
        <v>223</v>
      </c>
      <c r="Y141" s="222" t="s">
        <v>188</v>
      </c>
      <c r="Z141" s="212"/>
      <c r="AA141" s="212"/>
      <c r="AB141" s="212"/>
      <c r="AC141" s="212"/>
      <c r="AD141" s="212"/>
      <c r="AE141" s="212"/>
      <c r="AF141" s="212"/>
      <c r="AG141" s="212" t="s">
        <v>253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5">
      <c r="A142" s="219"/>
      <c r="B142" s="220"/>
      <c r="C142" s="250" t="s">
        <v>385</v>
      </c>
      <c r="D142" s="246"/>
      <c r="E142" s="247">
        <v>872.2</v>
      </c>
      <c r="F142" s="222"/>
      <c r="G142" s="222"/>
      <c r="H142" s="222"/>
      <c r="I142" s="222"/>
      <c r="J142" s="222"/>
      <c r="K142" s="222"/>
      <c r="L142" s="222"/>
      <c r="M142" s="222"/>
      <c r="N142" s="221"/>
      <c r="O142" s="221"/>
      <c r="P142" s="221"/>
      <c r="Q142" s="221"/>
      <c r="R142" s="222"/>
      <c r="S142" s="222"/>
      <c r="T142" s="222"/>
      <c r="U142" s="222"/>
      <c r="V142" s="222"/>
      <c r="W142" s="222"/>
      <c r="X142" s="222"/>
      <c r="Y142" s="222"/>
      <c r="Z142" s="212"/>
      <c r="AA142" s="212"/>
      <c r="AB142" s="212"/>
      <c r="AC142" s="212"/>
      <c r="AD142" s="212"/>
      <c r="AE142" s="212"/>
      <c r="AF142" s="212"/>
      <c r="AG142" s="212" t="s">
        <v>228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ht="20.399999999999999" outlineLevel="1" x14ac:dyDescent="0.25">
      <c r="A143" s="231">
        <v>35</v>
      </c>
      <c r="B143" s="232" t="s">
        <v>386</v>
      </c>
      <c r="C143" s="241" t="s">
        <v>387</v>
      </c>
      <c r="D143" s="233" t="s">
        <v>221</v>
      </c>
      <c r="E143" s="234">
        <v>1021.3496</v>
      </c>
      <c r="F143" s="235"/>
      <c r="G143" s="236">
        <f>ROUND(E143*F143,2)</f>
        <v>0</v>
      </c>
      <c r="H143" s="235"/>
      <c r="I143" s="236">
        <f>ROUND(E143*H143,2)</f>
        <v>0</v>
      </c>
      <c r="J143" s="235"/>
      <c r="K143" s="236">
        <f>ROUND(E143*J143,2)</f>
        <v>0</v>
      </c>
      <c r="L143" s="236">
        <v>21</v>
      </c>
      <c r="M143" s="236">
        <f>G143*(1+L143/100)</f>
        <v>0</v>
      </c>
      <c r="N143" s="234">
        <v>0.34499999999999997</v>
      </c>
      <c r="O143" s="234">
        <f>ROUND(E143*N143,2)</f>
        <v>352.37</v>
      </c>
      <c r="P143" s="234">
        <v>0</v>
      </c>
      <c r="Q143" s="234">
        <f>ROUND(E143*P143,2)</f>
        <v>0</v>
      </c>
      <c r="R143" s="236" t="s">
        <v>247</v>
      </c>
      <c r="S143" s="236" t="s">
        <v>185</v>
      </c>
      <c r="T143" s="237" t="s">
        <v>185</v>
      </c>
      <c r="U143" s="222">
        <v>2.5999999999999999E-2</v>
      </c>
      <c r="V143" s="222">
        <f>ROUND(E143*U143,2)</f>
        <v>26.56</v>
      </c>
      <c r="W143" s="222"/>
      <c r="X143" s="222" t="s">
        <v>223</v>
      </c>
      <c r="Y143" s="222" t="s">
        <v>188</v>
      </c>
      <c r="Z143" s="212"/>
      <c r="AA143" s="212"/>
      <c r="AB143" s="212"/>
      <c r="AC143" s="212"/>
      <c r="AD143" s="212"/>
      <c r="AE143" s="212"/>
      <c r="AF143" s="212"/>
      <c r="AG143" s="212" t="s">
        <v>253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5">
      <c r="A144" s="219"/>
      <c r="B144" s="220"/>
      <c r="C144" s="250" t="s">
        <v>385</v>
      </c>
      <c r="D144" s="246"/>
      <c r="E144" s="247">
        <v>872.2</v>
      </c>
      <c r="F144" s="222"/>
      <c r="G144" s="222"/>
      <c r="H144" s="222"/>
      <c r="I144" s="222"/>
      <c r="J144" s="222"/>
      <c r="K144" s="222"/>
      <c r="L144" s="222"/>
      <c r="M144" s="222"/>
      <c r="N144" s="221"/>
      <c r="O144" s="221"/>
      <c r="P144" s="221"/>
      <c r="Q144" s="221"/>
      <c r="R144" s="222"/>
      <c r="S144" s="222"/>
      <c r="T144" s="222"/>
      <c r="U144" s="222"/>
      <c r="V144" s="222"/>
      <c r="W144" s="222"/>
      <c r="X144" s="222"/>
      <c r="Y144" s="222"/>
      <c r="Z144" s="212"/>
      <c r="AA144" s="212"/>
      <c r="AB144" s="212"/>
      <c r="AC144" s="212"/>
      <c r="AD144" s="212"/>
      <c r="AE144" s="212"/>
      <c r="AF144" s="212"/>
      <c r="AG144" s="212" t="s">
        <v>228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5">
      <c r="A145" s="219"/>
      <c r="B145" s="220"/>
      <c r="C145" s="250" t="s">
        <v>388</v>
      </c>
      <c r="D145" s="246"/>
      <c r="E145" s="247">
        <v>158.5</v>
      </c>
      <c r="F145" s="222"/>
      <c r="G145" s="222"/>
      <c r="H145" s="222"/>
      <c r="I145" s="222"/>
      <c r="J145" s="222"/>
      <c r="K145" s="222"/>
      <c r="L145" s="222"/>
      <c r="M145" s="222"/>
      <c r="N145" s="221"/>
      <c r="O145" s="221"/>
      <c r="P145" s="221"/>
      <c r="Q145" s="221"/>
      <c r="R145" s="222"/>
      <c r="S145" s="222"/>
      <c r="T145" s="222"/>
      <c r="U145" s="222"/>
      <c r="V145" s="222"/>
      <c r="W145" s="222"/>
      <c r="X145" s="222"/>
      <c r="Y145" s="222"/>
      <c r="Z145" s="212"/>
      <c r="AA145" s="212"/>
      <c r="AB145" s="212"/>
      <c r="AC145" s="212"/>
      <c r="AD145" s="212"/>
      <c r="AE145" s="212"/>
      <c r="AF145" s="212"/>
      <c r="AG145" s="212" t="s">
        <v>228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3" x14ac:dyDescent="0.25">
      <c r="A146" s="219"/>
      <c r="B146" s="220"/>
      <c r="C146" s="250" t="s">
        <v>389</v>
      </c>
      <c r="D146" s="246"/>
      <c r="E146" s="247">
        <v>-9.3504000000000005</v>
      </c>
      <c r="F146" s="222"/>
      <c r="G146" s="222"/>
      <c r="H146" s="222"/>
      <c r="I146" s="222"/>
      <c r="J146" s="222"/>
      <c r="K146" s="222"/>
      <c r="L146" s="222"/>
      <c r="M146" s="222"/>
      <c r="N146" s="221"/>
      <c r="O146" s="221"/>
      <c r="P146" s="221"/>
      <c r="Q146" s="221"/>
      <c r="R146" s="222"/>
      <c r="S146" s="222"/>
      <c r="T146" s="222"/>
      <c r="U146" s="222"/>
      <c r="V146" s="222"/>
      <c r="W146" s="222"/>
      <c r="X146" s="222"/>
      <c r="Y146" s="222"/>
      <c r="Z146" s="212"/>
      <c r="AA146" s="212"/>
      <c r="AB146" s="212"/>
      <c r="AC146" s="212"/>
      <c r="AD146" s="212"/>
      <c r="AE146" s="212"/>
      <c r="AF146" s="212"/>
      <c r="AG146" s="212" t="s">
        <v>228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ht="20.399999999999999" outlineLevel="1" x14ac:dyDescent="0.25">
      <c r="A147" s="231">
        <v>36</v>
      </c>
      <c r="B147" s="232" t="s">
        <v>390</v>
      </c>
      <c r="C147" s="241" t="s">
        <v>391</v>
      </c>
      <c r="D147" s="233" t="s">
        <v>221</v>
      </c>
      <c r="E147" s="234">
        <v>872.2</v>
      </c>
      <c r="F147" s="235"/>
      <c r="G147" s="236">
        <f>ROUND(E147*F147,2)</f>
        <v>0</v>
      </c>
      <c r="H147" s="235"/>
      <c r="I147" s="236">
        <f>ROUND(E147*H147,2)</f>
        <v>0</v>
      </c>
      <c r="J147" s="235"/>
      <c r="K147" s="236">
        <f>ROUND(E147*J147,2)</f>
        <v>0</v>
      </c>
      <c r="L147" s="236">
        <v>21</v>
      </c>
      <c r="M147" s="236">
        <f>G147*(1+L147/100)</f>
        <v>0</v>
      </c>
      <c r="N147" s="234">
        <v>0.18462999999999999</v>
      </c>
      <c r="O147" s="234">
        <f>ROUND(E147*N147,2)</f>
        <v>161.03</v>
      </c>
      <c r="P147" s="234">
        <v>0</v>
      </c>
      <c r="Q147" s="234">
        <f>ROUND(E147*P147,2)</f>
        <v>0</v>
      </c>
      <c r="R147" s="236" t="s">
        <v>247</v>
      </c>
      <c r="S147" s="236" t="s">
        <v>185</v>
      </c>
      <c r="T147" s="237" t="s">
        <v>185</v>
      </c>
      <c r="U147" s="222">
        <v>2.9000000000000001E-2</v>
      </c>
      <c r="V147" s="222">
        <f>ROUND(E147*U147,2)</f>
        <v>25.29</v>
      </c>
      <c r="W147" s="222"/>
      <c r="X147" s="222" t="s">
        <v>223</v>
      </c>
      <c r="Y147" s="222" t="s">
        <v>188</v>
      </c>
      <c r="Z147" s="212"/>
      <c r="AA147" s="212"/>
      <c r="AB147" s="212"/>
      <c r="AC147" s="212"/>
      <c r="AD147" s="212"/>
      <c r="AE147" s="212"/>
      <c r="AF147" s="212"/>
      <c r="AG147" s="212" t="s">
        <v>253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5">
      <c r="A148" s="219"/>
      <c r="B148" s="220"/>
      <c r="C148" s="249" t="s">
        <v>392</v>
      </c>
      <c r="D148" s="248"/>
      <c r="E148" s="248"/>
      <c r="F148" s="248"/>
      <c r="G148" s="248"/>
      <c r="H148" s="222"/>
      <c r="I148" s="222"/>
      <c r="J148" s="222"/>
      <c r="K148" s="222"/>
      <c r="L148" s="222"/>
      <c r="M148" s="222"/>
      <c r="N148" s="221"/>
      <c r="O148" s="221"/>
      <c r="P148" s="221"/>
      <c r="Q148" s="221"/>
      <c r="R148" s="222"/>
      <c r="S148" s="222"/>
      <c r="T148" s="222"/>
      <c r="U148" s="222"/>
      <c r="V148" s="222"/>
      <c r="W148" s="222"/>
      <c r="X148" s="222"/>
      <c r="Y148" s="222"/>
      <c r="Z148" s="212"/>
      <c r="AA148" s="212"/>
      <c r="AB148" s="212"/>
      <c r="AC148" s="212"/>
      <c r="AD148" s="212"/>
      <c r="AE148" s="212"/>
      <c r="AF148" s="212"/>
      <c r="AG148" s="212" t="s">
        <v>226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2" x14ac:dyDescent="0.25">
      <c r="A149" s="219"/>
      <c r="B149" s="220"/>
      <c r="C149" s="250" t="s">
        <v>385</v>
      </c>
      <c r="D149" s="246"/>
      <c r="E149" s="247">
        <v>872.2</v>
      </c>
      <c r="F149" s="222"/>
      <c r="G149" s="222"/>
      <c r="H149" s="222"/>
      <c r="I149" s="222"/>
      <c r="J149" s="222"/>
      <c r="K149" s="222"/>
      <c r="L149" s="222"/>
      <c r="M149" s="222"/>
      <c r="N149" s="221"/>
      <c r="O149" s="221"/>
      <c r="P149" s="221"/>
      <c r="Q149" s="221"/>
      <c r="R149" s="222"/>
      <c r="S149" s="222"/>
      <c r="T149" s="222"/>
      <c r="U149" s="222"/>
      <c r="V149" s="222"/>
      <c r="W149" s="222"/>
      <c r="X149" s="222"/>
      <c r="Y149" s="222"/>
      <c r="Z149" s="212"/>
      <c r="AA149" s="212"/>
      <c r="AB149" s="212"/>
      <c r="AC149" s="212"/>
      <c r="AD149" s="212"/>
      <c r="AE149" s="212"/>
      <c r="AF149" s="212"/>
      <c r="AG149" s="212" t="s">
        <v>228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x14ac:dyDescent="0.25">
      <c r="A150" s="224" t="s">
        <v>180</v>
      </c>
      <c r="B150" s="225" t="s">
        <v>124</v>
      </c>
      <c r="C150" s="240" t="s">
        <v>125</v>
      </c>
      <c r="D150" s="226"/>
      <c r="E150" s="227"/>
      <c r="F150" s="228"/>
      <c r="G150" s="228">
        <f>SUMIF(AG151:AG157,"&lt;&gt;NOR",G151:G157)</f>
        <v>0</v>
      </c>
      <c r="H150" s="228"/>
      <c r="I150" s="228">
        <f>SUM(I151:I157)</f>
        <v>0</v>
      </c>
      <c r="J150" s="228"/>
      <c r="K150" s="228">
        <f>SUM(K151:K157)</f>
        <v>0</v>
      </c>
      <c r="L150" s="228"/>
      <c r="M150" s="228">
        <f>SUM(M151:M157)</f>
        <v>0</v>
      </c>
      <c r="N150" s="227"/>
      <c r="O150" s="227">
        <f>SUM(O151:O157)</f>
        <v>89.68</v>
      </c>
      <c r="P150" s="227"/>
      <c r="Q150" s="227">
        <f>SUM(Q151:Q157)</f>
        <v>0</v>
      </c>
      <c r="R150" s="228"/>
      <c r="S150" s="228"/>
      <c r="T150" s="229"/>
      <c r="U150" s="223"/>
      <c r="V150" s="223">
        <f>SUM(V151:V157)</f>
        <v>18.310000000000002</v>
      </c>
      <c r="W150" s="223"/>
      <c r="X150" s="223"/>
      <c r="Y150" s="223"/>
      <c r="AG150" t="s">
        <v>181</v>
      </c>
    </row>
    <row r="151" spans="1:60" outlineLevel="1" x14ac:dyDescent="0.25">
      <c r="A151" s="231">
        <v>37</v>
      </c>
      <c r="B151" s="232" t="s">
        <v>393</v>
      </c>
      <c r="C151" s="241" t="s">
        <v>394</v>
      </c>
      <c r="D151" s="233" t="s">
        <v>221</v>
      </c>
      <c r="E151" s="234">
        <v>872.2</v>
      </c>
      <c r="F151" s="235"/>
      <c r="G151" s="236">
        <f>ROUND(E151*F151,2)</f>
        <v>0</v>
      </c>
      <c r="H151" s="235"/>
      <c r="I151" s="236">
        <f>ROUND(E151*H151,2)</f>
        <v>0</v>
      </c>
      <c r="J151" s="235"/>
      <c r="K151" s="236">
        <f>ROUND(E151*J151,2)</f>
        <v>0</v>
      </c>
      <c r="L151" s="236">
        <v>21</v>
      </c>
      <c r="M151" s="236">
        <f>G151*(1+L151/100)</f>
        <v>0</v>
      </c>
      <c r="N151" s="234">
        <v>1.01E-3</v>
      </c>
      <c r="O151" s="234">
        <f>ROUND(E151*N151,2)</f>
        <v>0.88</v>
      </c>
      <c r="P151" s="234">
        <v>0</v>
      </c>
      <c r="Q151" s="234">
        <f>ROUND(E151*P151,2)</f>
        <v>0</v>
      </c>
      <c r="R151" s="236" t="s">
        <v>247</v>
      </c>
      <c r="S151" s="236" t="s">
        <v>185</v>
      </c>
      <c r="T151" s="237" t="s">
        <v>185</v>
      </c>
      <c r="U151" s="222">
        <v>4.0000000000000001E-3</v>
      </c>
      <c r="V151" s="222">
        <f>ROUND(E151*U151,2)</f>
        <v>3.49</v>
      </c>
      <c r="W151" s="222"/>
      <c r="X151" s="222" t="s">
        <v>223</v>
      </c>
      <c r="Y151" s="222" t="s">
        <v>188</v>
      </c>
      <c r="Z151" s="212"/>
      <c r="AA151" s="212"/>
      <c r="AB151" s="212"/>
      <c r="AC151" s="212"/>
      <c r="AD151" s="212"/>
      <c r="AE151" s="212"/>
      <c r="AF151" s="212"/>
      <c r="AG151" s="212" t="s">
        <v>224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2" x14ac:dyDescent="0.25">
      <c r="A152" s="219"/>
      <c r="B152" s="220"/>
      <c r="C152" s="250" t="s">
        <v>385</v>
      </c>
      <c r="D152" s="246"/>
      <c r="E152" s="247">
        <v>872.2</v>
      </c>
      <c r="F152" s="222"/>
      <c r="G152" s="222"/>
      <c r="H152" s="222"/>
      <c r="I152" s="222"/>
      <c r="J152" s="222"/>
      <c r="K152" s="222"/>
      <c r="L152" s="222"/>
      <c r="M152" s="222"/>
      <c r="N152" s="221"/>
      <c r="O152" s="221"/>
      <c r="P152" s="221"/>
      <c r="Q152" s="221"/>
      <c r="R152" s="222"/>
      <c r="S152" s="222"/>
      <c r="T152" s="222"/>
      <c r="U152" s="222"/>
      <c r="V152" s="222"/>
      <c r="W152" s="222"/>
      <c r="X152" s="222"/>
      <c r="Y152" s="222"/>
      <c r="Z152" s="212"/>
      <c r="AA152" s="212"/>
      <c r="AB152" s="212"/>
      <c r="AC152" s="212"/>
      <c r="AD152" s="212"/>
      <c r="AE152" s="212"/>
      <c r="AF152" s="212"/>
      <c r="AG152" s="212" t="s">
        <v>228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5">
      <c r="A153" s="231">
        <v>38</v>
      </c>
      <c r="B153" s="232" t="s">
        <v>395</v>
      </c>
      <c r="C153" s="241" t="s">
        <v>396</v>
      </c>
      <c r="D153" s="233" t="s">
        <v>221</v>
      </c>
      <c r="E153" s="234">
        <v>872.2</v>
      </c>
      <c r="F153" s="235"/>
      <c r="G153" s="236">
        <f>ROUND(E153*F153,2)</f>
        <v>0</v>
      </c>
      <c r="H153" s="235"/>
      <c r="I153" s="236">
        <f>ROUND(E153*H153,2)</f>
        <v>0</v>
      </c>
      <c r="J153" s="235"/>
      <c r="K153" s="236">
        <f>ROUND(E153*J153,2)</f>
        <v>0</v>
      </c>
      <c r="L153" s="236">
        <v>21</v>
      </c>
      <c r="M153" s="236">
        <f>G153*(1+L153/100)</f>
        <v>0</v>
      </c>
      <c r="N153" s="234">
        <v>4.0000000000000002E-4</v>
      </c>
      <c r="O153" s="234">
        <f>ROUND(E153*N153,2)</f>
        <v>0.35</v>
      </c>
      <c r="P153" s="234">
        <v>0</v>
      </c>
      <c r="Q153" s="234">
        <f>ROUND(E153*P153,2)</f>
        <v>0</v>
      </c>
      <c r="R153" s="236" t="s">
        <v>247</v>
      </c>
      <c r="S153" s="236" t="s">
        <v>185</v>
      </c>
      <c r="T153" s="237" t="s">
        <v>185</v>
      </c>
      <c r="U153" s="222">
        <v>2E-3</v>
      </c>
      <c r="V153" s="222">
        <f>ROUND(E153*U153,2)</f>
        <v>1.74</v>
      </c>
      <c r="W153" s="222"/>
      <c r="X153" s="222" t="s">
        <v>223</v>
      </c>
      <c r="Y153" s="222" t="s">
        <v>188</v>
      </c>
      <c r="Z153" s="212"/>
      <c r="AA153" s="212"/>
      <c r="AB153" s="212"/>
      <c r="AC153" s="212"/>
      <c r="AD153" s="212"/>
      <c r="AE153" s="212"/>
      <c r="AF153" s="212"/>
      <c r="AG153" s="212" t="s">
        <v>224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5">
      <c r="A154" s="219"/>
      <c r="B154" s="220"/>
      <c r="C154" s="249" t="s">
        <v>397</v>
      </c>
      <c r="D154" s="248"/>
      <c r="E154" s="248"/>
      <c r="F154" s="248"/>
      <c r="G154" s="248"/>
      <c r="H154" s="222"/>
      <c r="I154" s="222"/>
      <c r="J154" s="222"/>
      <c r="K154" s="222"/>
      <c r="L154" s="222"/>
      <c r="M154" s="222"/>
      <c r="N154" s="221"/>
      <c r="O154" s="221"/>
      <c r="P154" s="221"/>
      <c r="Q154" s="221"/>
      <c r="R154" s="222"/>
      <c r="S154" s="222"/>
      <c r="T154" s="222"/>
      <c r="U154" s="222"/>
      <c r="V154" s="222"/>
      <c r="W154" s="222"/>
      <c r="X154" s="222"/>
      <c r="Y154" s="222"/>
      <c r="Z154" s="212"/>
      <c r="AA154" s="212"/>
      <c r="AB154" s="212"/>
      <c r="AC154" s="212"/>
      <c r="AD154" s="212"/>
      <c r="AE154" s="212"/>
      <c r="AF154" s="212"/>
      <c r="AG154" s="212" t="s">
        <v>226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2" x14ac:dyDescent="0.25">
      <c r="A155" s="219"/>
      <c r="B155" s="220"/>
      <c r="C155" s="250" t="s">
        <v>385</v>
      </c>
      <c r="D155" s="246"/>
      <c r="E155" s="247">
        <v>872.2</v>
      </c>
      <c r="F155" s="222"/>
      <c r="G155" s="222"/>
      <c r="H155" s="222"/>
      <c r="I155" s="222"/>
      <c r="J155" s="222"/>
      <c r="K155" s="222"/>
      <c r="L155" s="222"/>
      <c r="M155" s="222"/>
      <c r="N155" s="221"/>
      <c r="O155" s="221"/>
      <c r="P155" s="221"/>
      <c r="Q155" s="221"/>
      <c r="R155" s="222"/>
      <c r="S155" s="222"/>
      <c r="T155" s="222"/>
      <c r="U155" s="222"/>
      <c r="V155" s="222"/>
      <c r="W155" s="222"/>
      <c r="X155" s="222"/>
      <c r="Y155" s="222"/>
      <c r="Z155" s="212"/>
      <c r="AA155" s="212"/>
      <c r="AB155" s="212"/>
      <c r="AC155" s="212"/>
      <c r="AD155" s="212"/>
      <c r="AE155" s="212"/>
      <c r="AF155" s="212"/>
      <c r="AG155" s="212" t="s">
        <v>228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ht="20.399999999999999" outlineLevel="1" x14ac:dyDescent="0.25">
      <c r="A156" s="231">
        <v>39</v>
      </c>
      <c r="B156" s="232" t="s">
        <v>398</v>
      </c>
      <c r="C156" s="241" t="s">
        <v>399</v>
      </c>
      <c r="D156" s="233" t="s">
        <v>221</v>
      </c>
      <c r="E156" s="234">
        <v>872.2</v>
      </c>
      <c r="F156" s="235"/>
      <c r="G156" s="236">
        <f>ROUND(E156*F156,2)</f>
        <v>0</v>
      </c>
      <c r="H156" s="235"/>
      <c r="I156" s="236">
        <f>ROUND(E156*H156,2)</f>
        <v>0</v>
      </c>
      <c r="J156" s="235"/>
      <c r="K156" s="236">
        <f>ROUND(E156*J156,2)</f>
        <v>0</v>
      </c>
      <c r="L156" s="236">
        <v>21</v>
      </c>
      <c r="M156" s="236">
        <f>G156*(1+L156/100)</f>
        <v>0</v>
      </c>
      <c r="N156" s="234">
        <v>0.10141</v>
      </c>
      <c r="O156" s="234">
        <f>ROUND(E156*N156,2)</f>
        <v>88.45</v>
      </c>
      <c r="P156" s="234">
        <v>0</v>
      </c>
      <c r="Q156" s="234">
        <f>ROUND(E156*P156,2)</f>
        <v>0</v>
      </c>
      <c r="R156" s="236" t="s">
        <v>247</v>
      </c>
      <c r="S156" s="236" t="s">
        <v>185</v>
      </c>
      <c r="T156" s="237" t="s">
        <v>185</v>
      </c>
      <c r="U156" s="222">
        <v>1.4999999999999999E-2</v>
      </c>
      <c r="V156" s="222">
        <f>ROUND(E156*U156,2)</f>
        <v>13.08</v>
      </c>
      <c r="W156" s="222"/>
      <c r="X156" s="222" t="s">
        <v>223</v>
      </c>
      <c r="Y156" s="222" t="s">
        <v>188</v>
      </c>
      <c r="Z156" s="212"/>
      <c r="AA156" s="212"/>
      <c r="AB156" s="212"/>
      <c r="AC156" s="212"/>
      <c r="AD156" s="212"/>
      <c r="AE156" s="212"/>
      <c r="AF156" s="212"/>
      <c r="AG156" s="212" t="s">
        <v>224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2" x14ac:dyDescent="0.25">
      <c r="A157" s="219"/>
      <c r="B157" s="220"/>
      <c r="C157" s="250" t="s">
        <v>385</v>
      </c>
      <c r="D157" s="246"/>
      <c r="E157" s="247">
        <v>872.2</v>
      </c>
      <c r="F157" s="222"/>
      <c r="G157" s="222"/>
      <c r="H157" s="222"/>
      <c r="I157" s="222"/>
      <c r="J157" s="222"/>
      <c r="K157" s="222"/>
      <c r="L157" s="222"/>
      <c r="M157" s="222"/>
      <c r="N157" s="221"/>
      <c r="O157" s="221"/>
      <c r="P157" s="221"/>
      <c r="Q157" s="221"/>
      <c r="R157" s="222"/>
      <c r="S157" s="222"/>
      <c r="T157" s="222"/>
      <c r="U157" s="222"/>
      <c r="V157" s="222"/>
      <c r="W157" s="222"/>
      <c r="X157" s="222"/>
      <c r="Y157" s="222"/>
      <c r="Z157" s="212"/>
      <c r="AA157" s="212"/>
      <c r="AB157" s="212"/>
      <c r="AC157" s="212"/>
      <c r="AD157" s="212"/>
      <c r="AE157" s="212"/>
      <c r="AF157" s="212"/>
      <c r="AG157" s="212" t="s">
        <v>228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x14ac:dyDescent="0.25">
      <c r="A158" s="224" t="s">
        <v>180</v>
      </c>
      <c r="B158" s="225" t="s">
        <v>126</v>
      </c>
      <c r="C158" s="240" t="s">
        <v>127</v>
      </c>
      <c r="D158" s="226"/>
      <c r="E158" s="227"/>
      <c r="F158" s="228"/>
      <c r="G158" s="228">
        <f>SUMIF(AG159:AG163,"&lt;&gt;NOR",G159:G163)</f>
        <v>0</v>
      </c>
      <c r="H158" s="228"/>
      <c r="I158" s="228">
        <f>SUM(I159:I163)</f>
        <v>0</v>
      </c>
      <c r="J158" s="228"/>
      <c r="K158" s="228">
        <f>SUM(K159:K163)</f>
        <v>0</v>
      </c>
      <c r="L158" s="228"/>
      <c r="M158" s="228">
        <f>SUM(M159:M163)</f>
        <v>0</v>
      </c>
      <c r="N158" s="227"/>
      <c r="O158" s="227">
        <f>SUM(O159:O163)</f>
        <v>1.01</v>
      </c>
      <c r="P158" s="227"/>
      <c r="Q158" s="227">
        <f>SUM(Q159:Q163)</f>
        <v>0</v>
      </c>
      <c r="R158" s="228"/>
      <c r="S158" s="228"/>
      <c r="T158" s="229"/>
      <c r="U158" s="223"/>
      <c r="V158" s="223">
        <f>SUM(V159:V163)</f>
        <v>2.36</v>
      </c>
      <c r="W158" s="223"/>
      <c r="X158" s="223"/>
      <c r="Y158" s="223"/>
      <c r="AG158" t="s">
        <v>181</v>
      </c>
    </row>
    <row r="159" spans="1:60" outlineLevel="1" x14ac:dyDescent="0.25">
      <c r="A159" s="231">
        <v>40</v>
      </c>
      <c r="B159" s="232" t="s">
        <v>400</v>
      </c>
      <c r="C159" s="241" t="s">
        <v>401</v>
      </c>
      <c r="D159" s="233" t="s">
        <v>221</v>
      </c>
      <c r="E159" s="234">
        <v>1.9575</v>
      </c>
      <c r="F159" s="235"/>
      <c r="G159" s="236">
        <f>ROUND(E159*F159,2)</f>
        <v>0</v>
      </c>
      <c r="H159" s="235"/>
      <c r="I159" s="236">
        <f>ROUND(E159*H159,2)</f>
        <v>0</v>
      </c>
      <c r="J159" s="235"/>
      <c r="K159" s="236">
        <f>ROUND(E159*J159,2)</f>
        <v>0</v>
      </c>
      <c r="L159" s="236">
        <v>21</v>
      </c>
      <c r="M159" s="236">
        <f>G159*(1+L159/100)</f>
        <v>0</v>
      </c>
      <c r="N159" s="234">
        <v>0.31387999999999999</v>
      </c>
      <c r="O159" s="234">
        <f>ROUND(E159*N159,2)</f>
        <v>0.61</v>
      </c>
      <c r="P159" s="234">
        <v>0</v>
      </c>
      <c r="Q159" s="234">
        <f>ROUND(E159*P159,2)</f>
        <v>0</v>
      </c>
      <c r="R159" s="236" t="s">
        <v>247</v>
      </c>
      <c r="S159" s="236" t="s">
        <v>185</v>
      </c>
      <c r="T159" s="237" t="s">
        <v>185</v>
      </c>
      <c r="U159" s="222">
        <v>1.208</v>
      </c>
      <c r="V159" s="222">
        <f>ROUND(E159*U159,2)</f>
        <v>2.36</v>
      </c>
      <c r="W159" s="222"/>
      <c r="X159" s="222" t="s">
        <v>223</v>
      </c>
      <c r="Y159" s="222" t="s">
        <v>188</v>
      </c>
      <c r="Z159" s="212"/>
      <c r="AA159" s="212"/>
      <c r="AB159" s="212"/>
      <c r="AC159" s="212"/>
      <c r="AD159" s="212"/>
      <c r="AE159" s="212"/>
      <c r="AF159" s="212"/>
      <c r="AG159" s="212" t="s">
        <v>253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5">
      <c r="A160" s="219"/>
      <c r="B160" s="220"/>
      <c r="C160" s="249" t="s">
        <v>402</v>
      </c>
      <c r="D160" s="248"/>
      <c r="E160" s="248"/>
      <c r="F160" s="248"/>
      <c r="G160" s="248"/>
      <c r="H160" s="222"/>
      <c r="I160" s="222"/>
      <c r="J160" s="222"/>
      <c r="K160" s="222"/>
      <c r="L160" s="222"/>
      <c r="M160" s="222"/>
      <c r="N160" s="221"/>
      <c r="O160" s="221"/>
      <c r="P160" s="221"/>
      <c r="Q160" s="221"/>
      <c r="R160" s="222"/>
      <c r="S160" s="222"/>
      <c r="T160" s="222"/>
      <c r="U160" s="222"/>
      <c r="V160" s="222"/>
      <c r="W160" s="222"/>
      <c r="X160" s="222"/>
      <c r="Y160" s="222"/>
      <c r="Z160" s="212"/>
      <c r="AA160" s="212"/>
      <c r="AB160" s="212"/>
      <c r="AC160" s="212"/>
      <c r="AD160" s="212"/>
      <c r="AE160" s="212"/>
      <c r="AF160" s="212"/>
      <c r="AG160" s="212" t="s">
        <v>226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38" t="str">
        <f>C160</f>
        <v>s provedením lože do 50 mm, s vyplněním spár, s dvojím beraněním a se smetením přebytečného materiálu na krajnici</v>
      </c>
      <c r="BB160" s="212"/>
      <c r="BC160" s="212"/>
      <c r="BD160" s="212"/>
      <c r="BE160" s="212"/>
      <c r="BF160" s="212"/>
      <c r="BG160" s="212"/>
      <c r="BH160" s="212"/>
    </row>
    <row r="161" spans="1:60" outlineLevel="2" x14ac:dyDescent="0.25">
      <c r="A161" s="219"/>
      <c r="B161" s="220"/>
      <c r="C161" s="250" t="s">
        <v>403</v>
      </c>
      <c r="D161" s="246"/>
      <c r="E161" s="247">
        <v>1.9575</v>
      </c>
      <c r="F161" s="222"/>
      <c r="G161" s="222"/>
      <c r="H161" s="222"/>
      <c r="I161" s="222"/>
      <c r="J161" s="222"/>
      <c r="K161" s="222"/>
      <c r="L161" s="222"/>
      <c r="M161" s="222"/>
      <c r="N161" s="221"/>
      <c r="O161" s="221"/>
      <c r="P161" s="221"/>
      <c r="Q161" s="221"/>
      <c r="R161" s="222"/>
      <c r="S161" s="222"/>
      <c r="T161" s="222"/>
      <c r="U161" s="222"/>
      <c r="V161" s="222"/>
      <c r="W161" s="222"/>
      <c r="X161" s="222"/>
      <c r="Y161" s="222"/>
      <c r="Z161" s="212"/>
      <c r="AA161" s="212"/>
      <c r="AB161" s="212"/>
      <c r="AC161" s="212"/>
      <c r="AD161" s="212"/>
      <c r="AE161" s="212"/>
      <c r="AF161" s="212"/>
      <c r="AG161" s="212" t="s">
        <v>228</v>
      </c>
      <c r="AH161" s="212">
        <v>0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1" x14ac:dyDescent="0.25">
      <c r="A162" s="231">
        <v>41</v>
      </c>
      <c r="B162" s="232" t="s">
        <v>404</v>
      </c>
      <c r="C162" s="241" t="s">
        <v>405</v>
      </c>
      <c r="D162" s="233" t="s">
        <v>221</v>
      </c>
      <c r="E162" s="234">
        <v>1.99665</v>
      </c>
      <c r="F162" s="235"/>
      <c r="G162" s="236">
        <f>ROUND(E162*F162,2)</f>
        <v>0</v>
      </c>
      <c r="H162" s="235"/>
      <c r="I162" s="236">
        <f>ROUND(E162*H162,2)</f>
        <v>0</v>
      </c>
      <c r="J162" s="235"/>
      <c r="K162" s="236">
        <f>ROUND(E162*J162,2)</f>
        <v>0</v>
      </c>
      <c r="L162" s="236">
        <v>21</v>
      </c>
      <c r="M162" s="236">
        <f>G162*(1+L162/100)</f>
        <v>0</v>
      </c>
      <c r="N162" s="234">
        <v>0.2</v>
      </c>
      <c r="O162" s="234">
        <f>ROUND(E162*N162,2)</f>
        <v>0.4</v>
      </c>
      <c r="P162" s="234">
        <v>0</v>
      </c>
      <c r="Q162" s="234">
        <f>ROUND(E162*P162,2)</f>
        <v>0</v>
      </c>
      <c r="R162" s="236" t="s">
        <v>334</v>
      </c>
      <c r="S162" s="236" t="s">
        <v>185</v>
      </c>
      <c r="T162" s="237" t="s">
        <v>185</v>
      </c>
      <c r="U162" s="222">
        <v>0</v>
      </c>
      <c r="V162" s="222">
        <f>ROUND(E162*U162,2)</f>
        <v>0</v>
      </c>
      <c r="W162" s="222"/>
      <c r="X162" s="222" t="s">
        <v>335</v>
      </c>
      <c r="Y162" s="222" t="s">
        <v>188</v>
      </c>
      <c r="Z162" s="212"/>
      <c r="AA162" s="212"/>
      <c r="AB162" s="212"/>
      <c r="AC162" s="212"/>
      <c r="AD162" s="212"/>
      <c r="AE162" s="212"/>
      <c r="AF162" s="212"/>
      <c r="AG162" s="212" t="s">
        <v>406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2" x14ac:dyDescent="0.25">
      <c r="A163" s="219"/>
      <c r="B163" s="220"/>
      <c r="C163" s="250" t="s">
        <v>407</v>
      </c>
      <c r="D163" s="246"/>
      <c r="E163" s="247">
        <v>1.99665</v>
      </c>
      <c r="F163" s="222"/>
      <c r="G163" s="222"/>
      <c r="H163" s="222"/>
      <c r="I163" s="222"/>
      <c r="J163" s="222"/>
      <c r="K163" s="222"/>
      <c r="L163" s="222"/>
      <c r="M163" s="222"/>
      <c r="N163" s="221"/>
      <c r="O163" s="221"/>
      <c r="P163" s="221"/>
      <c r="Q163" s="221"/>
      <c r="R163" s="222"/>
      <c r="S163" s="222"/>
      <c r="T163" s="222"/>
      <c r="U163" s="222"/>
      <c r="V163" s="222"/>
      <c r="W163" s="222"/>
      <c r="X163" s="222"/>
      <c r="Y163" s="222"/>
      <c r="Z163" s="212"/>
      <c r="AA163" s="212"/>
      <c r="AB163" s="212"/>
      <c r="AC163" s="212"/>
      <c r="AD163" s="212"/>
      <c r="AE163" s="212"/>
      <c r="AF163" s="212"/>
      <c r="AG163" s="212" t="s">
        <v>228</v>
      </c>
      <c r="AH163" s="212">
        <v>0</v>
      </c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x14ac:dyDescent="0.25">
      <c r="A164" s="224" t="s">
        <v>180</v>
      </c>
      <c r="B164" s="225" t="s">
        <v>130</v>
      </c>
      <c r="C164" s="240" t="s">
        <v>131</v>
      </c>
      <c r="D164" s="226"/>
      <c r="E164" s="227"/>
      <c r="F164" s="228"/>
      <c r="G164" s="228">
        <f>SUMIF(AG165:AG176,"&lt;&gt;NOR",G165:G176)</f>
        <v>0</v>
      </c>
      <c r="H164" s="228"/>
      <c r="I164" s="228">
        <f>SUM(I165:I176)</f>
        <v>0</v>
      </c>
      <c r="J164" s="228"/>
      <c r="K164" s="228">
        <f>SUM(K165:K176)</f>
        <v>0</v>
      </c>
      <c r="L164" s="228"/>
      <c r="M164" s="228">
        <f>SUM(M165:M176)</f>
        <v>0</v>
      </c>
      <c r="N164" s="227"/>
      <c r="O164" s="227">
        <f>SUM(O165:O176)</f>
        <v>0.05</v>
      </c>
      <c r="P164" s="227"/>
      <c r="Q164" s="227">
        <f>SUM(Q165:Q176)</f>
        <v>0</v>
      </c>
      <c r="R164" s="228"/>
      <c r="S164" s="228"/>
      <c r="T164" s="229"/>
      <c r="U164" s="223"/>
      <c r="V164" s="223">
        <f>SUM(V165:V176)</f>
        <v>1.85</v>
      </c>
      <c r="W164" s="223"/>
      <c r="X164" s="223"/>
      <c r="Y164" s="223"/>
      <c r="AG164" t="s">
        <v>181</v>
      </c>
    </row>
    <row r="165" spans="1:60" outlineLevel="1" x14ac:dyDescent="0.25">
      <c r="A165" s="231">
        <v>42</v>
      </c>
      <c r="B165" s="232" t="s">
        <v>408</v>
      </c>
      <c r="C165" s="241" t="s">
        <v>409</v>
      </c>
      <c r="D165" s="233" t="s">
        <v>410</v>
      </c>
      <c r="E165" s="234">
        <v>9.33</v>
      </c>
      <c r="F165" s="235"/>
      <c r="G165" s="236">
        <f>ROUND(E165*F165,2)</f>
        <v>0</v>
      </c>
      <c r="H165" s="235"/>
      <c r="I165" s="236">
        <f>ROUND(E165*H165,2)</f>
        <v>0</v>
      </c>
      <c r="J165" s="235"/>
      <c r="K165" s="236">
        <f>ROUND(E165*J165,2)</f>
        <v>0</v>
      </c>
      <c r="L165" s="236">
        <v>21</v>
      </c>
      <c r="M165" s="236">
        <f>G165*(1+L165/100)</f>
        <v>0</v>
      </c>
      <c r="N165" s="234">
        <v>0</v>
      </c>
      <c r="O165" s="234">
        <f>ROUND(E165*N165,2)</f>
        <v>0</v>
      </c>
      <c r="P165" s="234">
        <v>0</v>
      </c>
      <c r="Q165" s="234">
        <f>ROUND(E165*P165,2)</f>
        <v>0</v>
      </c>
      <c r="R165" s="236" t="s">
        <v>377</v>
      </c>
      <c r="S165" s="236" t="s">
        <v>185</v>
      </c>
      <c r="T165" s="237" t="s">
        <v>185</v>
      </c>
      <c r="U165" s="222">
        <v>6.6000000000000003E-2</v>
      </c>
      <c r="V165" s="222">
        <f>ROUND(E165*U165,2)</f>
        <v>0.62</v>
      </c>
      <c r="W165" s="222"/>
      <c r="X165" s="222" t="s">
        <v>223</v>
      </c>
      <c r="Y165" s="222" t="s">
        <v>188</v>
      </c>
      <c r="Z165" s="212"/>
      <c r="AA165" s="212"/>
      <c r="AB165" s="212"/>
      <c r="AC165" s="212"/>
      <c r="AD165" s="212"/>
      <c r="AE165" s="212"/>
      <c r="AF165" s="212"/>
      <c r="AG165" s="212" t="s">
        <v>253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2" x14ac:dyDescent="0.25">
      <c r="A166" s="219"/>
      <c r="B166" s="220"/>
      <c r="C166" s="249" t="s">
        <v>411</v>
      </c>
      <c r="D166" s="248"/>
      <c r="E166" s="248"/>
      <c r="F166" s="248"/>
      <c r="G166" s="248"/>
      <c r="H166" s="222"/>
      <c r="I166" s="222"/>
      <c r="J166" s="222"/>
      <c r="K166" s="222"/>
      <c r="L166" s="222"/>
      <c r="M166" s="222"/>
      <c r="N166" s="221"/>
      <c r="O166" s="221"/>
      <c r="P166" s="221"/>
      <c r="Q166" s="221"/>
      <c r="R166" s="222"/>
      <c r="S166" s="222"/>
      <c r="T166" s="222"/>
      <c r="U166" s="222"/>
      <c r="V166" s="222"/>
      <c r="W166" s="222"/>
      <c r="X166" s="222"/>
      <c r="Y166" s="222"/>
      <c r="Z166" s="212"/>
      <c r="AA166" s="212"/>
      <c r="AB166" s="212"/>
      <c r="AC166" s="212"/>
      <c r="AD166" s="212"/>
      <c r="AE166" s="212"/>
      <c r="AF166" s="212"/>
      <c r="AG166" s="212" t="s">
        <v>226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2" x14ac:dyDescent="0.25">
      <c r="A167" s="219"/>
      <c r="B167" s="220"/>
      <c r="C167" s="250" t="s">
        <v>412</v>
      </c>
      <c r="D167" s="246"/>
      <c r="E167" s="247">
        <v>9.33</v>
      </c>
      <c r="F167" s="222"/>
      <c r="G167" s="222"/>
      <c r="H167" s="222"/>
      <c r="I167" s="222"/>
      <c r="J167" s="222"/>
      <c r="K167" s="222"/>
      <c r="L167" s="222"/>
      <c r="M167" s="222"/>
      <c r="N167" s="221"/>
      <c r="O167" s="221"/>
      <c r="P167" s="221"/>
      <c r="Q167" s="221"/>
      <c r="R167" s="222"/>
      <c r="S167" s="222"/>
      <c r="T167" s="222"/>
      <c r="U167" s="222"/>
      <c r="V167" s="222"/>
      <c r="W167" s="222"/>
      <c r="X167" s="222"/>
      <c r="Y167" s="222"/>
      <c r="Z167" s="212"/>
      <c r="AA167" s="212"/>
      <c r="AB167" s="212"/>
      <c r="AC167" s="212"/>
      <c r="AD167" s="212"/>
      <c r="AE167" s="212"/>
      <c r="AF167" s="212"/>
      <c r="AG167" s="212" t="s">
        <v>228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ht="20.399999999999999" outlineLevel="1" x14ac:dyDescent="0.25">
      <c r="A168" s="231">
        <v>43</v>
      </c>
      <c r="B168" s="232" t="s">
        <v>413</v>
      </c>
      <c r="C168" s="241" t="s">
        <v>414</v>
      </c>
      <c r="D168" s="233" t="s">
        <v>415</v>
      </c>
      <c r="E168" s="234">
        <v>7</v>
      </c>
      <c r="F168" s="235"/>
      <c r="G168" s="236">
        <f>ROUND(E168*F168,2)</f>
        <v>0</v>
      </c>
      <c r="H168" s="235"/>
      <c r="I168" s="236">
        <f>ROUND(E168*H168,2)</f>
        <v>0</v>
      </c>
      <c r="J168" s="235"/>
      <c r="K168" s="236">
        <f>ROUND(E168*J168,2)</f>
        <v>0</v>
      </c>
      <c r="L168" s="236">
        <v>21</v>
      </c>
      <c r="M168" s="236">
        <f>G168*(1+L168/100)</f>
        <v>0</v>
      </c>
      <c r="N168" s="234">
        <v>1.0000000000000001E-5</v>
      </c>
      <c r="O168" s="234">
        <f>ROUND(E168*N168,2)</f>
        <v>0</v>
      </c>
      <c r="P168" s="234">
        <v>0</v>
      </c>
      <c r="Q168" s="234">
        <f>ROUND(E168*P168,2)</f>
        <v>0</v>
      </c>
      <c r="R168" s="236" t="s">
        <v>377</v>
      </c>
      <c r="S168" s="236" t="s">
        <v>185</v>
      </c>
      <c r="T168" s="237" t="s">
        <v>185</v>
      </c>
      <c r="U168" s="222">
        <v>0.17599999999999999</v>
      </c>
      <c r="V168" s="222">
        <f>ROUND(E168*U168,2)</f>
        <v>1.23</v>
      </c>
      <c r="W168" s="222"/>
      <c r="X168" s="222" t="s">
        <v>223</v>
      </c>
      <c r="Y168" s="222" t="s">
        <v>188</v>
      </c>
      <c r="Z168" s="212"/>
      <c r="AA168" s="212"/>
      <c r="AB168" s="212"/>
      <c r="AC168" s="212"/>
      <c r="AD168" s="212"/>
      <c r="AE168" s="212"/>
      <c r="AF168" s="212"/>
      <c r="AG168" s="212" t="s">
        <v>253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2" x14ac:dyDescent="0.25">
      <c r="A169" s="219"/>
      <c r="B169" s="220"/>
      <c r="C169" s="249" t="s">
        <v>378</v>
      </c>
      <c r="D169" s="248"/>
      <c r="E169" s="248"/>
      <c r="F169" s="248"/>
      <c r="G169" s="248"/>
      <c r="H169" s="222"/>
      <c r="I169" s="222"/>
      <c r="J169" s="222"/>
      <c r="K169" s="222"/>
      <c r="L169" s="222"/>
      <c r="M169" s="222"/>
      <c r="N169" s="221"/>
      <c r="O169" s="221"/>
      <c r="P169" s="221"/>
      <c r="Q169" s="221"/>
      <c r="R169" s="222"/>
      <c r="S169" s="222"/>
      <c r="T169" s="222"/>
      <c r="U169" s="222"/>
      <c r="V169" s="222"/>
      <c r="W169" s="222"/>
      <c r="X169" s="222"/>
      <c r="Y169" s="222"/>
      <c r="Z169" s="212"/>
      <c r="AA169" s="212"/>
      <c r="AB169" s="212"/>
      <c r="AC169" s="212"/>
      <c r="AD169" s="212"/>
      <c r="AE169" s="212"/>
      <c r="AF169" s="212"/>
      <c r="AG169" s="212" t="s">
        <v>226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2" x14ac:dyDescent="0.25">
      <c r="A170" s="219"/>
      <c r="B170" s="220"/>
      <c r="C170" s="250" t="s">
        <v>416</v>
      </c>
      <c r="D170" s="246"/>
      <c r="E170" s="247">
        <v>7</v>
      </c>
      <c r="F170" s="222"/>
      <c r="G170" s="222"/>
      <c r="H170" s="222"/>
      <c r="I170" s="222"/>
      <c r="J170" s="222"/>
      <c r="K170" s="222"/>
      <c r="L170" s="222"/>
      <c r="M170" s="222"/>
      <c r="N170" s="221"/>
      <c r="O170" s="221"/>
      <c r="P170" s="221"/>
      <c r="Q170" s="221"/>
      <c r="R170" s="222"/>
      <c r="S170" s="222"/>
      <c r="T170" s="222"/>
      <c r="U170" s="222"/>
      <c r="V170" s="222"/>
      <c r="W170" s="222"/>
      <c r="X170" s="222"/>
      <c r="Y170" s="222"/>
      <c r="Z170" s="212"/>
      <c r="AA170" s="212"/>
      <c r="AB170" s="212"/>
      <c r="AC170" s="212"/>
      <c r="AD170" s="212"/>
      <c r="AE170" s="212"/>
      <c r="AF170" s="212"/>
      <c r="AG170" s="212" t="s">
        <v>228</v>
      </c>
      <c r="AH170" s="212">
        <v>0</v>
      </c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ht="30.6" outlineLevel="1" x14ac:dyDescent="0.25">
      <c r="A171" s="231">
        <v>44</v>
      </c>
      <c r="B171" s="232" t="s">
        <v>417</v>
      </c>
      <c r="C171" s="241" t="s">
        <v>418</v>
      </c>
      <c r="D171" s="233" t="s">
        <v>415</v>
      </c>
      <c r="E171" s="234">
        <v>9.6098999999999997</v>
      </c>
      <c r="F171" s="235"/>
      <c r="G171" s="236">
        <f>ROUND(E171*F171,2)</f>
        <v>0</v>
      </c>
      <c r="H171" s="235"/>
      <c r="I171" s="236">
        <f>ROUND(E171*H171,2)</f>
        <v>0</v>
      </c>
      <c r="J171" s="235"/>
      <c r="K171" s="236">
        <f>ROUND(E171*J171,2)</f>
        <v>0</v>
      </c>
      <c r="L171" s="236">
        <v>21</v>
      </c>
      <c r="M171" s="236">
        <f>G171*(1+L171/100)</f>
        <v>0</v>
      </c>
      <c r="N171" s="234">
        <v>5.1000000000000004E-3</v>
      </c>
      <c r="O171" s="234">
        <f>ROUND(E171*N171,2)</f>
        <v>0.05</v>
      </c>
      <c r="P171" s="234">
        <v>0</v>
      </c>
      <c r="Q171" s="234">
        <f>ROUND(E171*P171,2)</f>
        <v>0</v>
      </c>
      <c r="R171" s="236" t="s">
        <v>334</v>
      </c>
      <c r="S171" s="236" t="s">
        <v>185</v>
      </c>
      <c r="T171" s="237" t="s">
        <v>185</v>
      </c>
      <c r="U171" s="222">
        <v>0</v>
      </c>
      <c r="V171" s="222">
        <f>ROUND(E171*U171,2)</f>
        <v>0</v>
      </c>
      <c r="W171" s="222"/>
      <c r="X171" s="222" t="s">
        <v>335</v>
      </c>
      <c r="Y171" s="222" t="s">
        <v>188</v>
      </c>
      <c r="Z171" s="212"/>
      <c r="AA171" s="212"/>
      <c r="AB171" s="212"/>
      <c r="AC171" s="212"/>
      <c r="AD171" s="212"/>
      <c r="AE171" s="212"/>
      <c r="AF171" s="212"/>
      <c r="AG171" s="212" t="s">
        <v>406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2" x14ac:dyDescent="0.25">
      <c r="A172" s="219"/>
      <c r="B172" s="220"/>
      <c r="C172" s="250" t="s">
        <v>419</v>
      </c>
      <c r="D172" s="246"/>
      <c r="E172" s="247">
        <v>9.6098999999999997</v>
      </c>
      <c r="F172" s="222"/>
      <c r="G172" s="222"/>
      <c r="H172" s="222"/>
      <c r="I172" s="222"/>
      <c r="J172" s="222"/>
      <c r="K172" s="222"/>
      <c r="L172" s="222"/>
      <c r="M172" s="222"/>
      <c r="N172" s="221"/>
      <c r="O172" s="221"/>
      <c r="P172" s="221"/>
      <c r="Q172" s="221"/>
      <c r="R172" s="222"/>
      <c r="S172" s="222"/>
      <c r="T172" s="222"/>
      <c r="U172" s="222"/>
      <c r="V172" s="222"/>
      <c r="W172" s="222"/>
      <c r="X172" s="222"/>
      <c r="Y172" s="222"/>
      <c r="Z172" s="212"/>
      <c r="AA172" s="212"/>
      <c r="AB172" s="212"/>
      <c r="AC172" s="212"/>
      <c r="AD172" s="212"/>
      <c r="AE172" s="212"/>
      <c r="AF172" s="212"/>
      <c r="AG172" s="212" t="s">
        <v>228</v>
      </c>
      <c r="AH172" s="212">
        <v>0</v>
      </c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ht="20.399999999999999" outlineLevel="1" x14ac:dyDescent="0.25">
      <c r="A173" s="231">
        <v>45</v>
      </c>
      <c r="B173" s="232" t="s">
        <v>420</v>
      </c>
      <c r="C173" s="241" t="s">
        <v>421</v>
      </c>
      <c r="D173" s="233" t="s">
        <v>415</v>
      </c>
      <c r="E173" s="234">
        <v>3.0449999999999999</v>
      </c>
      <c r="F173" s="235"/>
      <c r="G173" s="236">
        <f>ROUND(E173*F173,2)</f>
        <v>0</v>
      </c>
      <c r="H173" s="235"/>
      <c r="I173" s="236">
        <f>ROUND(E173*H173,2)</f>
        <v>0</v>
      </c>
      <c r="J173" s="235"/>
      <c r="K173" s="236">
        <f>ROUND(E173*J173,2)</f>
        <v>0</v>
      </c>
      <c r="L173" s="236">
        <v>21</v>
      </c>
      <c r="M173" s="236">
        <f>G173*(1+L173/100)</f>
        <v>0</v>
      </c>
      <c r="N173" s="234">
        <v>4.0000000000000002E-4</v>
      </c>
      <c r="O173" s="234">
        <f>ROUND(E173*N173,2)</f>
        <v>0</v>
      </c>
      <c r="P173" s="234">
        <v>0</v>
      </c>
      <c r="Q173" s="234">
        <f>ROUND(E173*P173,2)</f>
        <v>0</v>
      </c>
      <c r="R173" s="236" t="s">
        <v>334</v>
      </c>
      <c r="S173" s="236" t="s">
        <v>185</v>
      </c>
      <c r="T173" s="237" t="s">
        <v>185</v>
      </c>
      <c r="U173" s="222">
        <v>0</v>
      </c>
      <c r="V173" s="222">
        <f>ROUND(E173*U173,2)</f>
        <v>0</v>
      </c>
      <c r="W173" s="222"/>
      <c r="X173" s="222" t="s">
        <v>335</v>
      </c>
      <c r="Y173" s="222" t="s">
        <v>188</v>
      </c>
      <c r="Z173" s="212"/>
      <c r="AA173" s="212"/>
      <c r="AB173" s="212"/>
      <c r="AC173" s="212"/>
      <c r="AD173" s="212"/>
      <c r="AE173" s="212"/>
      <c r="AF173" s="212"/>
      <c r="AG173" s="212" t="s">
        <v>406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2" x14ac:dyDescent="0.25">
      <c r="A174" s="219"/>
      <c r="B174" s="220"/>
      <c r="C174" s="250" t="s">
        <v>422</v>
      </c>
      <c r="D174" s="246"/>
      <c r="E174" s="247">
        <v>3.0449999999999999</v>
      </c>
      <c r="F174" s="222"/>
      <c r="G174" s="222"/>
      <c r="H174" s="222"/>
      <c r="I174" s="222"/>
      <c r="J174" s="222"/>
      <c r="K174" s="222"/>
      <c r="L174" s="222"/>
      <c r="M174" s="222"/>
      <c r="N174" s="221"/>
      <c r="O174" s="221"/>
      <c r="P174" s="221"/>
      <c r="Q174" s="221"/>
      <c r="R174" s="222"/>
      <c r="S174" s="222"/>
      <c r="T174" s="222"/>
      <c r="U174" s="222"/>
      <c r="V174" s="222"/>
      <c r="W174" s="222"/>
      <c r="X174" s="222"/>
      <c r="Y174" s="222"/>
      <c r="Z174" s="212"/>
      <c r="AA174" s="212"/>
      <c r="AB174" s="212"/>
      <c r="AC174" s="212"/>
      <c r="AD174" s="212"/>
      <c r="AE174" s="212"/>
      <c r="AF174" s="212"/>
      <c r="AG174" s="212" t="s">
        <v>228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ht="20.399999999999999" outlineLevel="1" x14ac:dyDescent="0.25">
      <c r="A175" s="231">
        <v>46</v>
      </c>
      <c r="B175" s="232" t="s">
        <v>423</v>
      </c>
      <c r="C175" s="241" t="s">
        <v>424</v>
      </c>
      <c r="D175" s="233" t="s">
        <v>415</v>
      </c>
      <c r="E175" s="234">
        <v>4.0599999999999996</v>
      </c>
      <c r="F175" s="235"/>
      <c r="G175" s="236">
        <f>ROUND(E175*F175,2)</f>
        <v>0</v>
      </c>
      <c r="H175" s="235"/>
      <c r="I175" s="236">
        <f>ROUND(E175*H175,2)</f>
        <v>0</v>
      </c>
      <c r="J175" s="235"/>
      <c r="K175" s="236">
        <f>ROUND(E175*J175,2)</f>
        <v>0</v>
      </c>
      <c r="L175" s="236">
        <v>21</v>
      </c>
      <c r="M175" s="236">
        <f>G175*(1+L175/100)</f>
        <v>0</v>
      </c>
      <c r="N175" s="234">
        <v>5.0000000000000001E-4</v>
      </c>
      <c r="O175" s="234">
        <f>ROUND(E175*N175,2)</f>
        <v>0</v>
      </c>
      <c r="P175" s="234">
        <v>0</v>
      </c>
      <c r="Q175" s="234">
        <f>ROUND(E175*P175,2)</f>
        <v>0</v>
      </c>
      <c r="R175" s="236" t="s">
        <v>334</v>
      </c>
      <c r="S175" s="236" t="s">
        <v>185</v>
      </c>
      <c r="T175" s="237" t="s">
        <v>185</v>
      </c>
      <c r="U175" s="222">
        <v>0</v>
      </c>
      <c r="V175" s="222">
        <f>ROUND(E175*U175,2)</f>
        <v>0</v>
      </c>
      <c r="W175" s="222"/>
      <c r="X175" s="222" t="s">
        <v>335</v>
      </c>
      <c r="Y175" s="222" t="s">
        <v>188</v>
      </c>
      <c r="Z175" s="212"/>
      <c r="AA175" s="212"/>
      <c r="AB175" s="212"/>
      <c r="AC175" s="212"/>
      <c r="AD175" s="212"/>
      <c r="AE175" s="212"/>
      <c r="AF175" s="212"/>
      <c r="AG175" s="212" t="s">
        <v>406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2" x14ac:dyDescent="0.25">
      <c r="A176" s="219"/>
      <c r="B176" s="220"/>
      <c r="C176" s="250" t="s">
        <v>425</v>
      </c>
      <c r="D176" s="246"/>
      <c r="E176" s="247">
        <v>4.0599999999999996</v>
      </c>
      <c r="F176" s="222"/>
      <c r="G176" s="222"/>
      <c r="H176" s="222"/>
      <c r="I176" s="222"/>
      <c r="J176" s="222"/>
      <c r="K176" s="222"/>
      <c r="L176" s="222"/>
      <c r="M176" s="222"/>
      <c r="N176" s="221"/>
      <c r="O176" s="221"/>
      <c r="P176" s="221"/>
      <c r="Q176" s="221"/>
      <c r="R176" s="222"/>
      <c r="S176" s="222"/>
      <c r="T176" s="222"/>
      <c r="U176" s="222"/>
      <c r="V176" s="222"/>
      <c r="W176" s="222"/>
      <c r="X176" s="222"/>
      <c r="Y176" s="222"/>
      <c r="Z176" s="212"/>
      <c r="AA176" s="212"/>
      <c r="AB176" s="212"/>
      <c r="AC176" s="212"/>
      <c r="AD176" s="212"/>
      <c r="AE176" s="212"/>
      <c r="AF176" s="212"/>
      <c r="AG176" s="212" t="s">
        <v>228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x14ac:dyDescent="0.25">
      <c r="A177" s="224" t="s">
        <v>180</v>
      </c>
      <c r="B177" s="225" t="s">
        <v>132</v>
      </c>
      <c r="C177" s="240" t="s">
        <v>133</v>
      </c>
      <c r="D177" s="226"/>
      <c r="E177" s="227"/>
      <c r="F177" s="228"/>
      <c r="G177" s="228">
        <f>SUMIF(AG178:AG190,"&lt;&gt;NOR",G178:G190)</f>
        <v>0</v>
      </c>
      <c r="H177" s="228"/>
      <c r="I177" s="228">
        <f>SUM(I178:I190)</f>
        <v>0</v>
      </c>
      <c r="J177" s="228"/>
      <c r="K177" s="228">
        <f>SUM(K178:K190)</f>
        <v>0</v>
      </c>
      <c r="L177" s="228"/>
      <c r="M177" s="228">
        <f>SUM(M178:M190)</f>
        <v>0</v>
      </c>
      <c r="N177" s="227"/>
      <c r="O177" s="227">
        <f>SUM(O178:O190)</f>
        <v>9.3199999999999985</v>
      </c>
      <c r="P177" s="227"/>
      <c r="Q177" s="227">
        <f>SUM(Q178:Q190)</f>
        <v>0</v>
      </c>
      <c r="R177" s="228"/>
      <c r="S177" s="228"/>
      <c r="T177" s="229"/>
      <c r="U177" s="223"/>
      <c r="V177" s="223">
        <f>SUM(V178:V190)</f>
        <v>39.29</v>
      </c>
      <c r="W177" s="223"/>
      <c r="X177" s="223"/>
      <c r="Y177" s="223"/>
      <c r="AG177" t="s">
        <v>181</v>
      </c>
    </row>
    <row r="178" spans="1:60" ht="20.399999999999999" outlineLevel="1" x14ac:dyDescent="0.25">
      <c r="A178" s="231">
        <v>47</v>
      </c>
      <c r="B178" s="232" t="s">
        <v>426</v>
      </c>
      <c r="C178" s="241" t="s">
        <v>427</v>
      </c>
      <c r="D178" s="233" t="s">
        <v>410</v>
      </c>
      <c r="E178" s="234">
        <v>9.33</v>
      </c>
      <c r="F178" s="235"/>
      <c r="G178" s="236">
        <f>ROUND(E178*F178,2)</f>
        <v>0</v>
      </c>
      <c r="H178" s="235"/>
      <c r="I178" s="236">
        <f>ROUND(E178*H178,2)</f>
        <v>0</v>
      </c>
      <c r="J178" s="235"/>
      <c r="K178" s="236">
        <f>ROUND(E178*J178,2)</f>
        <v>0</v>
      </c>
      <c r="L178" s="236">
        <v>21</v>
      </c>
      <c r="M178" s="236">
        <f>G178*(1+L178/100)</f>
        <v>0</v>
      </c>
      <c r="N178" s="234">
        <v>0</v>
      </c>
      <c r="O178" s="234">
        <f>ROUND(E178*N178,2)</f>
        <v>0</v>
      </c>
      <c r="P178" s="234">
        <v>0</v>
      </c>
      <c r="Q178" s="234">
        <f>ROUND(E178*P178,2)</f>
        <v>0</v>
      </c>
      <c r="R178" s="236" t="s">
        <v>377</v>
      </c>
      <c r="S178" s="236" t="s">
        <v>185</v>
      </c>
      <c r="T178" s="237" t="s">
        <v>185</v>
      </c>
      <c r="U178" s="222">
        <v>5.8999999999999997E-2</v>
      </c>
      <c r="V178" s="222">
        <f>ROUND(E178*U178,2)</f>
        <v>0.55000000000000004</v>
      </c>
      <c r="W178" s="222"/>
      <c r="X178" s="222" t="s">
        <v>223</v>
      </c>
      <c r="Y178" s="222" t="s">
        <v>188</v>
      </c>
      <c r="Z178" s="212"/>
      <c r="AA178" s="212"/>
      <c r="AB178" s="212"/>
      <c r="AC178" s="212"/>
      <c r="AD178" s="212"/>
      <c r="AE178" s="212"/>
      <c r="AF178" s="212"/>
      <c r="AG178" s="212" t="s">
        <v>253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2" x14ac:dyDescent="0.25">
      <c r="A179" s="219"/>
      <c r="B179" s="220"/>
      <c r="C179" s="249" t="s">
        <v>428</v>
      </c>
      <c r="D179" s="248"/>
      <c r="E179" s="248"/>
      <c r="F179" s="248"/>
      <c r="G179" s="248"/>
      <c r="H179" s="222"/>
      <c r="I179" s="222"/>
      <c r="J179" s="222"/>
      <c r="K179" s="222"/>
      <c r="L179" s="222"/>
      <c r="M179" s="222"/>
      <c r="N179" s="221"/>
      <c r="O179" s="221"/>
      <c r="P179" s="221"/>
      <c r="Q179" s="221"/>
      <c r="R179" s="222"/>
      <c r="S179" s="222"/>
      <c r="T179" s="222"/>
      <c r="U179" s="222"/>
      <c r="V179" s="222"/>
      <c r="W179" s="222"/>
      <c r="X179" s="222"/>
      <c r="Y179" s="222"/>
      <c r="Z179" s="212"/>
      <c r="AA179" s="212"/>
      <c r="AB179" s="212"/>
      <c r="AC179" s="212"/>
      <c r="AD179" s="212"/>
      <c r="AE179" s="212"/>
      <c r="AF179" s="212"/>
      <c r="AG179" s="212" t="s">
        <v>226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2" x14ac:dyDescent="0.25">
      <c r="A180" s="219"/>
      <c r="B180" s="220"/>
      <c r="C180" s="250" t="s">
        <v>412</v>
      </c>
      <c r="D180" s="246"/>
      <c r="E180" s="247">
        <v>9.33</v>
      </c>
      <c r="F180" s="222"/>
      <c r="G180" s="222"/>
      <c r="H180" s="222"/>
      <c r="I180" s="222"/>
      <c r="J180" s="222"/>
      <c r="K180" s="222"/>
      <c r="L180" s="222"/>
      <c r="M180" s="222"/>
      <c r="N180" s="221"/>
      <c r="O180" s="221"/>
      <c r="P180" s="221"/>
      <c r="Q180" s="221"/>
      <c r="R180" s="222"/>
      <c r="S180" s="222"/>
      <c r="T180" s="222"/>
      <c r="U180" s="222"/>
      <c r="V180" s="222"/>
      <c r="W180" s="222"/>
      <c r="X180" s="222"/>
      <c r="Y180" s="222"/>
      <c r="Z180" s="212"/>
      <c r="AA180" s="212"/>
      <c r="AB180" s="212"/>
      <c r="AC180" s="212"/>
      <c r="AD180" s="212"/>
      <c r="AE180" s="212"/>
      <c r="AF180" s="212"/>
      <c r="AG180" s="212" t="s">
        <v>228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ht="20.399999999999999" outlineLevel="1" x14ac:dyDescent="0.25">
      <c r="A181" s="231">
        <v>48</v>
      </c>
      <c r="B181" s="232" t="s">
        <v>429</v>
      </c>
      <c r="C181" s="241" t="s">
        <v>430</v>
      </c>
      <c r="D181" s="233" t="s">
        <v>431</v>
      </c>
      <c r="E181" s="234">
        <v>3</v>
      </c>
      <c r="F181" s="235"/>
      <c r="G181" s="236">
        <f>ROUND(E181*F181,2)</f>
        <v>0</v>
      </c>
      <c r="H181" s="235"/>
      <c r="I181" s="236">
        <f>ROUND(E181*H181,2)</f>
        <v>0</v>
      </c>
      <c r="J181" s="235"/>
      <c r="K181" s="236">
        <f>ROUND(E181*J181,2)</f>
        <v>0</v>
      </c>
      <c r="L181" s="236">
        <v>21</v>
      </c>
      <c r="M181" s="236">
        <f>G181*(1+L181/100)</f>
        <v>0</v>
      </c>
      <c r="N181" s="234">
        <v>1.2999999999999999E-4</v>
      </c>
      <c r="O181" s="234">
        <f>ROUND(E181*N181,2)</f>
        <v>0</v>
      </c>
      <c r="P181" s="234">
        <v>0</v>
      </c>
      <c r="Q181" s="234">
        <f>ROUND(E181*P181,2)</f>
        <v>0</v>
      </c>
      <c r="R181" s="236" t="s">
        <v>377</v>
      </c>
      <c r="S181" s="236" t="s">
        <v>185</v>
      </c>
      <c r="T181" s="237" t="s">
        <v>185</v>
      </c>
      <c r="U181" s="222">
        <v>6.2</v>
      </c>
      <c r="V181" s="222">
        <f>ROUND(E181*U181,2)</f>
        <v>18.600000000000001</v>
      </c>
      <c r="W181" s="222"/>
      <c r="X181" s="222" t="s">
        <v>223</v>
      </c>
      <c r="Y181" s="222" t="s">
        <v>188</v>
      </c>
      <c r="Z181" s="212"/>
      <c r="AA181" s="212"/>
      <c r="AB181" s="212"/>
      <c r="AC181" s="212"/>
      <c r="AD181" s="212"/>
      <c r="AE181" s="212"/>
      <c r="AF181" s="212"/>
      <c r="AG181" s="212" t="s">
        <v>253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2" x14ac:dyDescent="0.25">
      <c r="A182" s="219"/>
      <c r="B182" s="220"/>
      <c r="C182" s="249" t="s">
        <v>428</v>
      </c>
      <c r="D182" s="248"/>
      <c r="E182" s="248"/>
      <c r="F182" s="248"/>
      <c r="G182" s="248"/>
      <c r="H182" s="222"/>
      <c r="I182" s="222"/>
      <c r="J182" s="222"/>
      <c r="K182" s="222"/>
      <c r="L182" s="222"/>
      <c r="M182" s="222"/>
      <c r="N182" s="221"/>
      <c r="O182" s="221"/>
      <c r="P182" s="221"/>
      <c r="Q182" s="221"/>
      <c r="R182" s="222"/>
      <c r="S182" s="222"/>
      <c r="T182" s="222"/>
      <c r="U182" s="222"/>
      <c r="V182" s="222"/>
      <c r="W182" s="222"/>
      <c r="X182" s="222"/>
      <c r="Y182" s="222"/>
      <c r="Z182" s="212"/>
      <c r="AA182" s="212"/>
      <c r="AB182" s="212"/>
      <c r="AC182" s="212"/>
      <c r="AD182" s="212"/>
      <c r="AE182" s="212"/>
      <c r="AF182" s="212"/>
      <c r="AG182" s="212" t="s">
        <v>226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ht="20.399999999999999" outlineLevel="1" x14ac:dyDescent="0.25">
      <c r="A183" s="231">
        <v>49</v>
      </c>
      <c r="B183" s="232" t="s">
        <v>432</v>
      </c>
      <c r="C183" s="241" t="s">
        <v>433</v>
      </c>
      <c r="D183" s="233" t="s">
        <v>415</v>
      </c>
      <c r="E183" s="234">
        <v>3</v>
      </c>
      <c r="F183" s="235"/>
      <c r="G183" s="236">
        <f>ROUND(E183*F183,2)</f>
        <v>0</v>
      </c>
      <c r="H183" s="235"/>
      <c r="I183" s="236">
        <f>ROUND(E183*H183,2)</f>
        <v>0</v>
      </c>
      <c r="J183" s="235"/>
      <c r="K183" s="236">
        <f>ROUND(E183*J183,2)</f>
        <v>0</v>
      </c>
      <c r="L183" s="236">
        <v>21</v>
      </c>
      <c r="M183" s="236">
        <f>G183*(1+L183/100)</f>
        <v>0</v>
      </c>
      <c r="N183" s="234">
        <v>3.0291399999999999</v>
      </c>
      <c r="O183" s="234">
        <f>ROUND(E183*N183,2)</f>
        <v>9.09</v>
      </c>
      <c r="P183" s="234">
        <v>0</v>
      </c>
      <c r="Q183" s="234">
        <f>ROUND(E183*P183,2)</f>
        <v>0</v>
      </c>
      <c r="R183" s="236" t="s">
        <v>377</v>
      </c>
      <c r="S183" s="236" t="s">
        <v>185</v>
      </c>
      <c r="T183" s="237" t="s">
        <v>185</v>
      </c>
      <c r="U183" s="222">
        <v>5.024</v>
      </c>
      <c r="V183" s="222">
        <f>ROUND(E183*U183,2)</f>
        <v>15.07</v>
      </c>
      <c r="W183" s="222"/>
      <c r="X183" s="222" t="s">
        <v>223</v>
      </c>
      <c r="Y183" s="222" t="s">
        <v>188</v>
      </c>
      <c r="Z183" s="212"/>
      <c r="AA183" s="212"/>
      <c r="AB183" s="212"/>
      <c r="AC183" s="212"/>
      <c r="AD183" s="212"/>
      <c r="AE183" s="212"/>
      <c r="AF183" s="212"/>
      <c r="AG183" s="212" t="s">
        <v>224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2" x14ac:dyDescent="0.25">
      <c r="A184" s="219"/>
      <c r="B184" s="220"/>
      <c r="C184" s="249" t="s">
        <v>434</v>
      </c>
      <c r="D184" s="248"/>
      <c r="E184" s="248"/>
      <c r="F184" s="248"/>
      <c r="G184" s="248"/>
      <c r="H184" s="222"/>
      <c r="I184" s="222"/>
      <c r="J184" s="222"/>
      <c r="K184" s="222"/>
      <c r="L184" s="222"/>
      <c r="M184" s="222"/>
      <c r="N184" s="221"/>
      <c r="O184" s="221"/>
      <c r="P184" s="221"/>
      <c r="Q184" s="221"/>
      <c r="R184" s="222"/>
      <c r="S184" s="222"/>
      <c r="T184" s="222"/>
      <c r="U184" s="222"/>
      <c r="V184" s="222"/>
      <c r="W184" s="222"/>
      <c r="X184" s="222"/>
      <c r="Y184" s="222"/>
      <c r="Z184" s="212"/>
      <c r="AA184" s="212"/>
      <c r="AB184" s="212"/>
      <c r="AC184" s="212"/>
      <c r="AD184" s="212"/>
      <c r="AE184" s="212"/>
      <c r="AF184" s="212"/>
      <c r="AG184" s="212" t="s">
        <v>226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2" x14ac:dyDescent="0.25">
      <c r="A185" s="219"/>
      <c r="B185" s="220"/>
      <c r="C185" s="250" t="s">
        <v>435</v>
      </c>
      <c r="D185" s="246"/>
      <c r="E185" s="247">
        <v>3</v>
      </c>
      <c r="F185" s="222"/>
      <c r="G185" s="222"/>
      <c r="H185" s="222"/>
      <c r="I185" s="222"/>
      <c r="J185" s="222"/>
      <c r="K185" s="222"/>
      <c r="L185" s="222"/>
      <c r="M185" s="222"/>
      <c r="N185" s="221"/>
      <c r="O185" s="221"/>
      <c r="P185" s="221"/>
      <c r="Q185" s="221"/>
      <c r="R185" s="222"/>
      <c r="S185" s="222"/>
      <c r="T185" s="222"/>
      <c r="U185" s="222"/>
      <c r="V185" s="222"/>
      <c r="W185" s="222"/>
      <c r="X185" s="222"/>
      <c r="Y185" s="222"/>
      <c r="Z185" s="212"/>
      <c r="AA185" s="212"/>
      <c r="AB185" s="212"/>
      <c r="AC185" s="212"/>
      <c r="AD185" s="212"/>
      <c r="AE185" s="212"/>
      <c r="AF185" s="212"/>
      <c r="AG185" s="212" t="s">
        <v>228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1" x14ac:dyDescent="0.25">
      <c r="A186" s="231">
        <v>50</v>
      </c>
      <c r="B186" s="232" t="s">
        <v>436</v>
      </c>
      <c r="C186" s="241" t="s">
        <v>437</v>
      </c>
      <c r="D186" s="233" t="s">
        <v>415</v>
      </c>
      <c r="E186" s="234">
        <v>3</v>
      </c>
      <c r="F186" s="235"/>
      <c r="G186" s="236">
        <f>ROUND(E186*F186,2)</f>
        <v>0</v>
      </c>
      <c r="H186" s="235"/>
      <c r="I186" s="236">
        <f>ROUND(E186*H186,2)</f>
        <v>0</v>
      </c>
      <c r="J186" s="235"/>
      <c r="K186" s="236">
        <f>ROUND(E186*J186,2)</f>
        <v>0</v>
      </c>
      <c r="L186" s="236">
        <v>21</v>
      </c>
      <c r="M186" s="236">
        <f>G186*(1+L186/100)</f>
        <v>0</v>
      </c>
      <c r="N186" s="234">
        <v>9.3600000000000003E-3</v>
      </c>
      <c r="O186" s="234">
        <f>ROUND(E186*N186,2)</f>
        <v>0.03</v>
      </c>
      <c r="P186" s="234">
        <v>0</v>
      </c>
      <c r="Q186" s="234">
        <f>ROUND(E186*P186,2)</f>
        <v>0</v>
      </c>
      <c r="R186" s="236" t="s">
        <v>377</v>
      </c>
      <c r="S186" s="236" t="s">
        <v>185</v>
      </c>
      <c r="T186" s="237" t="s">
        <v>185</v>
      </c>
      <c r="U186" s="222">
        <v>1.6890000000000001</v>
      </c>
      <c r="V186" s="222">
        <f>ROUND(E186*U186,2)</f>
        <v>5.07</v>
      </c>
      <c r="W186" s="222"/>
      <c r="X186" s="222" t="s">
        <v>223</v>
      </c>
      <c r="Y186" s="222" t="s">
        <v>188</v>
      </c>
      <c r="Z186" s="212"/>
      <c r="AA186" s="212"/>
      <c r="AB186" s="212"/>
      <c r="AC186" s="212"/>
      <c r="AD186" s="212"/>
      <c r="AE186" s="212"/>
      <c r="AF186" s="212"/>
      <c r="AG186" s="212" t="s">
        <v>224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2" x14ac:dyDescent="0.25">
      <c r="A187" s="219"/>
      <c r="B187" s="220"/>
      <c r="C187" s="249" t="s">
        <v>438</v>
      </c>
      <c r="D187" s="248"/>
      <c r="E187" s="248"/>
      <c r="F187" s="248"/>
      <c r="G187" s="248"/>
      <c r="H187" s="222"/>
      <c r="I187" s="222"/>
      <c r="J187" s="222"/>
      <c r="K187" s="222"/>
      <c r="L187" s="222"/>
      <c r="M187" s="222"/>
      <c r="N187" s="221"/>
      <c r="O187" s="221"/>
      <c r="P187" s="221"/>
      <c r="Q187" s="221"/>
      <c r="R187" s="222"/>
      <c r="S187" s="222"/>
      <c r="T187" s="222"/>
      <c r="U187" s="222"/>
      <c r="V187" s="222"/>
      <c r="W187" s="222"/>
      <c r="X187" s="222"/>
      <c r="Y187" s="222"/>
      <c r="Z187" s="212"/>
      <c r="AA187" s="212"/>
      <c r="AB187" s="212"/>
      <c r="AC187" s="212"/>
      <c r="AD187" s="212"/>
      <c r="AE187" s="212"/>
      <c r="AF187" s="212"/>
      <c r="AG187" s="212" t="s">
        <v>226</v>
      </c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2" x14ac:dyDescent="0.25">
      <c r="A188" s="219"/>
      <c r="B188" s="220"/>
      <c r="C188" s="250" t="s">
        <v>435</v>
      </c>
      <c r="D188" s="246"/>
      <c r="E188" s="247">
        <v>3</v>
      </c>
      <c r="F188" s="222"/>
      <c r="G188" s="222"/>
      <c r="H188" s="222"/>
      <c r="I188" s="222"/>
      <c r="J188" s="222"/>
      <c r="K188" s="222"/>
      <c r="L188" s="222"/>
      <c r="M188" s="222"/>
      <c r="N188" s="221"/>
      <c r="O188" s="221"/>
      <c r="P188" s="221"/>
      <c r="Q188" s="221"/>
      <c r="R188" s="222"/>
      <c r="S188" s="222"/>
      <c r="T188" s="222"/>
      <c r="U188" s="222"/>
      <c r="V188" s="222"/>
      <c r="W188" s="222"/>
      <c r="X188" s="222"/>
      <c r="Y188" s="222"/>
      <c r="Z188" s="212"/>
      <c r="AA188" s="212"/>
      <c r="AB188" s="212"/>
      <c r="AC188" s="212"/>
      <c r="AD188" s="212"/>
      <c r="AE188" s="212"/>
      <c r="AF188" s="212"/>
      <c r="AG188" s="212" t="s">
        <v>228</v>
      </c>
      <c r="AH188" s="212">
        <v>0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ht="20.399999999999999" outlineLevel="1" x14ac:dyDescent="0.25">
      <c r="A189" s="231">
        <v>51</v>
      </c>
      <c r="B189" s="232" t="s">
        <v>439</v>
      </c>
      <c r="C189" s="241" t="s">
        <v>440</v>
      </c>
      <c r="D189" s="233" t="s">
        <v>415</v>
      </c>
      <c r="E189" s="234">
        <v>3</v>
      </c>
      <c r="F189" s="235"/>
      <c r="G189" s="236">
        <f>ROUND(E189*F189,2)</f>
        <v>0</v>
      </c>
      <c r="H189" s="235"/>
      <c r="I189" s="236">
        <f>ROUND(E189*H189,2)</f>
        <v>0</v>
      </c>
      <c r="J189" s="235"/>
      <c r="K189" s="236">
        <f>ROUND(E189*J189,2)</f>
        <v>0</v>
      </c>
      <c r="L189" s="236">
        <v>21</v>
      </c>
      <c r="M189" s="236">
        <f>G189*(1+L189/100)</f>
        <v>0</v>
      </c>
      <c r="N189" s="234">
        <v>6.8000000000000005E-2</v>
      </c>
      <c r="O189" s="234">
        <f>ROUND(E189*N189,2)</f>
        <v>0.2</v>
      </c>
      <c r="P189" s="234">
        <v>0</v>
      </c>
      <c r="Q189" s="234">
        <f>ROUND(E189*P189,2)</f>
        <v>0</v>
      </c>
      <c r="R189" s="236" t="s">
        <v>334</v>
      </c>
      <c r="S189" s="236" t="s">
        <v>185</v>
      </c>
      <c r="T189" s="237" t="s">
        <v>185</v>
      </c>
      <c r="U189" s="222">
        <v>0</v>
      </c>
      <c r="V189" s="222">
        <f>ROUND(E189*U189,2)</f>
        <v>0</v>
      </c>
      <c r="W189" s="222"/>
      <c r="X189" s="222" t="s">
        <v>335</v>
      </c>
      <c r="Y189" s="222" t="s">
        <v>188</v>
      </c>
      <c r="Z189" s="212"/>
      <c r="AA189" s="212"/>
      <c r="AB189" s="212"/>
      <c r="AC189" s="212"/>
      <c r="AD189" s="212"/>
      <c r="AE189" s="212"/>
      <c r="AF189" s="212"/>
      <c r="AG189" s="212" t="s">
        <v>406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2" x14ac:dyDescent="0.25">
      <c r="A190" s="219"/>
      <c r="B190" s="220"/>
      <c r="C190" s="250" t="s">
        <v>435</v>
      </c>
      <c r="D190" s="246"/>
      <c r="E190" s="247">
        <v>3</v>
      </c>
      <c r="F190" s="222"/>
      <c r="G190" s="222"/>
      <c r="H190" s="222"/>
      <c r="I190" s="222"/>
      <c r="J190" s="222"/>
      <c r="K190" s="222"/>
      <c r="L190" s="222"/>
      <c r="M190" s="222"/>
      <c r="N190" s="221"/>
      <c r="O190" s="221"/>
      <c r="P190" s="221"/>
      <c r="Q190" s="221"/>
      <c r="R190" s="222"/>
      <c r="S190" s="222"/>
      <c r="T190" s="222"/>
      <c r="U190" s="222"/>
      <c r="V190" s="222"/>
      <c r="W190" s="222"/>
      <c r="X190" s="222"/>
      <c r="Y190" s="222"/>
      <c r="Z190" s="212"/>
      <c r="AA190" s="212"/>
      <c r="AB190" s="212"/>
      <c r="AC190" s="212"/>
      <c r="AD190" s="212"/>
      <c r="AE190" s="212"/>
      <c r="AF190" s="212"/>
      <c r="AG190" s="212" t="s">
        <v>228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x14ac:dyDescent="0.25">
      <c r="A191" s="224" t="s">
        <v>180</v>
      </c>
      <c r="B191" s="225" t="s">
        <v>134</v>
      </c>
      <c r="C191" s="240" t="s">
        <v>135</v>
      </c>
      <c r="D191" s="226"/>
      <c r="E191" s="227"/>
      <c r="F191" s="228"/>
      <c r="G191" s="228">
        <f>SUMIF(AG192:AG214,"&lt;&gt;NOR",G192:G214)</f>
        <v>0</v>
      </c>
      <c r="H191" s="228"/>
      <c r="I191" s="228">
        <f>SUM(I192:I214)</f>
        <v>0</v>
      </c>
      <c r="J191" s="228"/>
      <c r="K191" s="228">
        <f>SUM(K192:K214)</f>
        <v>0</v>
      </c>
      <c r="L191" s="228"/>
      <c r="M191" s="228">
        <f>SUM(M192:M214)</f>
        <v>0</v>
      </c>
      <c r="N191" s="227"/>
      <c r="O191" s="227">
        <f>SUM(O192:O214)</f>
        <v>91.18</v>
      </c>
      <c r="P191" s="227"/>
      <c r="Q191" s="227">
        <f>SUM(Q192:Q214)</f>
        <v>0</v>
      </c>
      <c r="R191" s="228"/>
      <c r="S191" s="228"/>
      <c r="T191" s="229"/>
      <c r="U191" s="223"/>
      <c r="V191" s="223">
        <f>SUM(V192:V214)</f>
        <v>114.04</v>
      </c>
      <c r="W191" s="223"/>
      <c r="X191" s="223"/>
      <c r="Y191" s="223"/>
      <c r="AG191" t="s">
        <v>181</v>
      </c>
    </row>
    <row r="192" spans="1:60" outlineLevel="1" x14ac:dyDescent="0.25">
      <c r="A192" s="231">
        <v>52</v>
      </c>
      <c r="B192" s="232" t="s">
        <v>441</v>
      </c>
      <c r="C192" s="241" t="s">
        <v>442</v>
      </c>
      <c r="D192" s="233" t="s">
        <v>415</v>
      </c>
      <c r="E192" s="234">
        <v>3</v>
      </c>
      <c r="F192" s="235"/>
      <c r="G192" s="236">
        <f>ROUND(E192*F192,2)</f>
        <v>0</v>
      </c>
      <c r="H192" s="235"/>
      <c r="I192" s="236">
        <f>ROUND(E192*H192,2)</f>
        <v>0</v>
      </c>
      <c r="J192" s="235"/>
      <c r="K192" s="236">
        <f>ROUND(E192*J192,2)</f>
        <v>0</v>
      </c>
      <c r="L192" s="236">
        <v>21</v>
      </c>
      <c r="M192" s="236">
        <f>G192*(1+L192/100)</f>
        <v>0</v>
      </c>
      <c r="N192" s="234">
        <v>0.1133</v>
      </c>
      <c r="O192" s="234">
        <f>ROUND(E192*N192,2)</f>
        <v>0.34</v>
      </c>
      <c r="P192" s="234">
        <v>0</v>
      </c>
      <c r="Q192" s="234">
        <f>ROUND(E192*P192,2)</f>
        <v>0</v>
      </c>
      <c r="R192" s="236" t="s">
        <v>247</v>
      </c>
      <c r="S192" s="236" t="s">
        <v>185</v>
      </c>
      <c r="T192" s="237" t="s">
        <v>185</v>
      </c>
      <c r="U192" s="222">
        <v>0.91800000000000004</v>
      </c>
      <c r="V192" s="222">
        <f>ROUND(E192*U192,2)</f>
        <v>2.75</v>
      </c>
      <c r="W192" s="222"/>
      <c r="X192" s="222" t="s">
        <v>223</v>
      </c>
      <c r="Y192" s="222" t="s">
        <v>188</v>
      </c>
      <c r="Z192" s="212"/>
      <c r="AA192" s="212"/>
      <c r="AB192" s="212"/>
      <c r="AC192" s="212"/>
      <c r="AD192" s="212"/>
      <c r="AE192" s="212"/>
      <c r="AF192" s="212"/>
      <c r="AG192" s="212" t="s">
        <v>224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2" x14ac:dyDescent="0.25">
      <c r="A193" s="219"/>
      <c r="B193" s="220"/>
      <c r="C193" s="250" t="s">
        <v>443</v>
      </c>
      <c r="D193" s="246"/>
      <c r="E193" s="247">
        <v>2</v>
      </c>
      <c r="F193" s="222"/>
      <c r="G193" s="222"/>
      <c r="H193" s="222"/>
      <c r="I193" s="222"/>
      <c r="J193" s="222"/>
      <c r="K193" s="222"/>
      <c r="L193" s="222"/>
      <c r="M193" s="222"/>
      <c r="N193" s="221"/>
      <c r="O193" s="221"/>
      <c r="P193" s="221"/>
      <c r="Q193" s="221"/>
      <c r="R193" s="222"/>
      <c r="S193" s="222"/>
      <c r="T193" s="222"/>
      <c r="U193" s="222"/>
      <c r="V193" s="222"/>
      <c r="W193" s="222"/>
      <c r="X193" s="222"/>
      <c r="Y193" s="222"/>
      <c r="Z193" s="212"/>
      <c r="AA193" s="212"/>
      <c r="AB193" s="212"/>
      <c r="AC193" s="212"/>
      <c r="AD193" s="212"/>
      <c r="AE193" s="212"/>
      <c r="AF193" s="212"/>
      <c r="AG193" s="212" t="s">
        <v>228</v>
      </c>
      <c r="AH193" s="212">
        <v>0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3" x14ac:dyDescent="0.25">
      <c r="A194" s="219"/>
      <c r="B194" s="220"/>
      <c r="C194" s="250" t="s">
        <v>444</v>
      </c>
      <c r="D194" s="246"/>
      <c r="E194" s="247">
        <v>1</v>
      </c>
      <c r="F194" s="222"/>
      <c r="G194" s="222"/>
      <c r="H194" s="222"/>
      <c r="I194" s="222"/>
      <c r="J194" s="222"/>
      <c r="K194" s="222"/>
      <c r="L194" s="222"/>
      <c r="M194" s="222"/>
      <c r="N194" s="221"/>
      <c r="O194" s="221"/>
      <c r="P194" s="221"/>
      <c r="Q194" s="221"/>
      <c r="R194" s="222"/>
      <c r="S194" s="222"/>
      <c r="T194" s="222"/>
      <c r="U194" s="222"/>
      <c r="V194" s="222"/>
      <c r="W194" s="222"/>
      <c r="X194" s="222"/>
      <c r="Y194" s="222"/>
      <c r="Z194" s="212"/>
      <c r="AA194" s="212"/>
      <c r="AB194" s="212"/>
      <c r="AC194" s="212"/>
      <c r="AD194" s="212"/>
      <c r="AE194" s="212"/>
      <c r="AF194" s="212"/>
      <c r="AG194" s="212" t="s">
        <v>228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ht="20.399999999999999" outlineLevel="1" x14ac:dyDescent="0.25">
      <c r="A195" s="231">
        <v>53</v>
      </c>
      <c r="B195" s="232" t="s">
        <v>445</v>
      </c>
      <c r="C195" s="241" t="s">
        <v>446</v>
      </c>
      <c r="D195" s="233" t="s">
        <v>410</v>
      </c>
      <c r="E195" s="234">
        <v>317</v>
      </c>
      <c r="F195" s="235"/>
      <c r="G195" s="236">
        <f>ROUND(E195*F195,2)</f>
        <v>0</v>
      </c>
      <c r="H195" s="235"/>
      <c r="I195" s="236">
        <f>ROUND(E195*H195,2)</f>
        <v>0</v>
      </c>
      <c r="J195" s="235"/>
      <c r="K195" s="236">
        <f>ROUND(E195*J195,2)</f>
        <v>0</v>
      </c>
      <c r="L195" s="236">
        <v>21</v>
      </c>
      <c r="M195" s="236">
        <f>G195*(1+L195/100)</f>
        <v>0</v>
      </c>
      <c r="N195" s="234">
        <v>0.188</v>
      </c>
      <c r="O195" s="234">
        <f>ROUND(E195*N195,2)</f>
        <v>59.6</v>
      </c>
      <c r="P195" s="234">
        <v>0</v>
      </c>
      <c r="Q195" s="234">
        <f>ROUND(E195*P195,2)</f>
        <v>0</v>
      </c>
      <c r="R195" s="236" t="s">
        <v>247</v>
      </c>
      <c r="S195" s="236" t="s">
        <v>185</v>
      </c>
      <c r="T195" s="237" t="s">
        <v>185</v>
      </c>
      <c r="U195" s="222">
        <v>0.27200000000000002</v>
      </c>
      <c r="V195" s="222">
        <f>ROUND(E195*U195,2)</f>
        <v>86.22</v>
      </c>
      <c r="W195" s="222"/>
      <c r="X195" s="222" t="s">
        <v>223</v>
      </c>
      <c r="Y195" s="222" t="s">
        <v>188</v>
      </c>
      <c r="Z195" s="212"/>
      <c r="AA195" s="212"/>
      <c r="AB195" s="212"/>
      <c r="AC195" s="212"/>
      <c r="AD195" s="212"/>
      <c r="AE195" s="212"/>
      <c r="AF195" s="212"/>
      <c r="AG195" s="212" t="s">
        <v>253</v>
      </c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2" x14ac:dyDescent="0.25">
      <c r="A196" s="219"/>
      <c r="B196" s="220"/>
      <c r="C196" s="249" t="s">
        <v>447</v>
      </c>
      <c r="D196" s="248"/>
      <c r="E196" s="248"/>
      <c r="F196" s="248"/>
      <c r="G196" s="248"/>
      <c r="H196" s="222"/>
      <c r="I196" s="222"/>
      <c r="J196" s="222"/>
      <c r="K196" s="222"/>
      <c r="L196" s="222"/>
      <c r="M196" s="222"/>
      <c r="N196" s="221"/>
      <c r="O196" s="221"/>
      <c r="P196" s="221"/>
      <c r="Q196" s="221"/>
      <c r="R196" s="222"/>
      <c r="S196" s="222"/>
      <c r="T196" s="222"/>
      <c r="U196" s="222"/>
      <c r="V196" s="222"/>
      <c r="W196" s="222"/>
      <c r="X196" s="222"/>
      <c r="Y196" s="222"/>
      <c r="Z196" s="212"/>
      <c r="AA196" s="212"/>
      <c r="AB196" s="212"/>
      <c r="AC196" s="212"/>
      <c r="AD196" s="212"/>
      <c r="AE196" s="212"/>
      <c r="AF196" s="212"/>
      <c r="AG196" s="212" t="s">
        <v>226</v>
      </c>
      <c r="AH196" s="212"/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2" x14ac:dyDescent="0.25">
      <c r="A197" s="219"/>
      <c r="B197" s="220"/>
      <c r="C197" s="250" t="s">
        <v>448</v>
      </c>
      <c r="D197" s="246"/>
      <c r="E197" s="247">
        <v>317</v>
      </c>
      <c r="F197" s="222"/>
      <c r="G197" s="222"/>
      <c r="H197" s="222"/>
      <c r="I197" s="222"/>
      <c r="J197" s="222"/>
      <c r="K197" s="222"/>
      <c r="L197" s="222"/>
      <c r="M197" s="222"/>
      <c r="N197" s="221"/>
      <c r="O197" s="221"/>
      <c r="P197" s="221"/>
      <c r="Q197" s="221"/>
      <c r="R197" s="222"/>
      <c r="S197" s="222"/>
      <c r="T197" s="222"/>
      <c r="U197" s="222"/>
      <c r="V197" s="222"/>
      <c r="W197" s="222"/>
      <c r="X197" s="222"/>
      <c r="Y197" s="222"/>
      <c r="Z197" s="212"/>
      <c r="AA197" s="212"/>
      <c r="AB197" s="212"/>
      <c r="AC197" s="212"/>
      <c r="AD197" s="212"/>
      <c r="AE197" s="212"/>
      <c r="AF197" s="212"/>
      <c r="AG197" s="212" t="s">
        <v>228</v>
      </c>
      <c r="AH197" s="212">
        <v>0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1" x14ac:dyDescent="0.25">
      <c r="A198" s="231">
        <v>54</v>
      </c>
      <c r="B198" s="232" t="s">
        <v>449</v>
      </c>
      <c r="C198" s="241" t="s">
        <v>450</v>
      </c>
      <c r="D198" s="233" t="s">
        <v>231</v>
      </c>
      <c r="E198" s="234">
        <v>6.2169299999999996</v>
      </c>
      <c r="F198" s="235"/>
      <c r="G198" s="236">
        <f>ROUND(E198*F198,2)</f>
        <v>0</v>
      </c>
      <c r="H198" s="235"/>
      <c r="I198" s="236">
        <f>ROUND(E198*H198,2)</f>
        <v>0</v>
      </c>
      <c r="J198" s="235"/>
      <c r="K198" s="236">
        <f>ROUND(E198*J198,2)</f>
        <v>0</v>
      </c>
      <c r="L198" s="236">
        <v>21</v>
      </c>
      <c r="M198" s="236">
        <f>G198*(1+L198/100)</f>
        <v>0</v>
      </c>
      <c r="N198" s="234">
        <v>2.53538</v>
      </c>
      <c r="O198" s="234">
        <f>ROUND(E198*N198,2)</f>
        <v>15.76</v>
      </c>
      <c r="P198" s="234">
        <v>0</v>
      </c>
      <c r="Q198" s="234">
        <f>ROUND(E198*P198,2)</f>
        <v>0</v>
      </c>
      <c r="R198" s="236" t="s">
        <v>247</v>
      </c>
      <c r="S198" s="236" t="s">
        <v>185</v>
      </c>
      <c r="T198" s="237" t="s">
        <v>185</v>
      </c>
      <c r="U198" s="222">
        <v>3.6440000000000001</v>
      </c>
      <c r="V198" s="222">
        <f>ROUND(E198*U198,2)</f>
        <v>22.65</v>
      </c>
      <c r="W198" s="222"/>
      <c r="X198" s="222" t="s">
        <v>223</v>
      </c>
      <c r="Y198" s="222" t="s">
        <v>188</v>
      </c>
      <c r="Z198" s="212"/>
      <c r="AA198" s="212"/>
      <c r="AB198" s="212"/>
      <c r="AC198" s="212"/>
      <c r="AD198" s="212"/>
      <c r="AE198" s="212"/>
      <c r="AF198" s="212"/>
      <c r="AG198" s="212" t="s">
        <v>224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2" x14ac:dyDescent="0.25">
      <c r="A199" s="219"/>
      <c r="B199" s="220"/>
      <c r="C199" s="250" t="s">
        <v>451</v>
      </c>
      <c r="D199" s="246"/>
      <c r="E199" s="247">
        <v>6.2169299999999996</v>
      </c>
      <c r="F199" s="222"/>
      <c r="G199" s="222"/>
      <c r="H199" s="222"/>
      <c r="I199" s="222"/>
      <c r="J199" s="222"/>
      <c r="K199" s="222"/>
      <c r="L199" s="222"/>
      <c r="M199" s="222"/>
      <c r="N199" s="221"/>
      <c r="O199" s="221"/>
      <c r="P199" s="221"/>
      <c r="Q199" s="221"/>
      <c r="R199" s="222"/>
      <c r="S199" s="222"/>
      <c r="T199" s="222"/>
      <c r="U199" s="222"/>
      <c r="V199" s="222"/>
      <c r="W199" s="222"/>
      <c r="X199" s="222"/>
      <c r="Y199" s="222"/>
      <c r="Z199" s="212"/>
      <c r="AA199" s="212"/>
      <c r="AB199" s="212"/>
      <c r="AC199" s="212"/>
      <c r="AD199" s="212"/>
      <c r="AE199" s="212"/>
      <c r="AF199" s="212"/>
      <c r="AG199" s="212" t="s">
        <v>228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1" x14ac:dyDescent="0.25">
      <c r="A200" s="231">
        <v>55</v>
      </c>
      <c r="B200" s="232" t="s">
        <v>452</v>
      </c>
      <c r="C200" s="241" t="s">
        <v>453</v>
      </c>
      <c r="D200" s="233" t="s">
        <v>410</v>
      </c>
      <c r="E200" s="234">
        <v>18.600000000000001</v>
      </c>
      <c r="F200" s="235"/>
      <c r="G200" s="236">
        <f>ROUND(E200*F200,2)</f>
        <v>0</v>
      </c>
      <c r="H200" s="235"/>
      <c r="I200" s="236">
        <f>ROUND(E200*H200,2)</f>
        <v>0</v>
      </c>
      <c r="J200" s="235"/>
      <c r="K200" s="236">
        <f>ROUND(E200*J200,2)</f>
        <v>0</v>
      </c>
      <c r="L200" s="236">
        <v>21</v>
      </c>
      <c r="M200" s="236">
        <f>G200*(1+L200/100)</f>
        <v>0</v>
      </c>
      <c r="N200" s="234">
        <v>0</v>
      </c>
      <c r="O200" s="234">
        <f>ROUND(E200*N200,2)</f>
        <v>0</v>
      </c>
      <c r="P200" s="234">
        <v>0</v>
      </c>
      <c r="Q200" s="234">
        <f>ROUND(E200*P200,2)</f>
        <v>0</v>
      </c>
      <c r="R200" s="236" t="s">
        <v>247</v>
      </c>
      <c r="S200" s="236" t="s">
        <v>185</v>
      </c>
      <c r="T200" s="237" t="s">
        <v>185</v>
      </c>
      <c r="U200" s="222">
        <v>9.2999999999999999E-2</v>
      </c>
      <c r="V200" s="222">
        <f>ROUND(E200*U200,2)</f>
        <v>1.73</v>
      </c>
      <c r="W200" s="222"/>
      <c r="X200" s="222" t="s">
        <v>223</v>
      </c>
      <c r="Y200" s="222" t="s">
        <v>188</v>
      </c>
      <c r="Z200" s="212"/>
      <c r="AA200" s="212"/>
      <c r="AB200" s="212"/>
      <c r="AC200" s="212"/>
      <c r="AD200" s="212"/>
      <c r="AE200" s="212"/>
      <c r="AF200" s="212"/>
      <c r="AG200" s="212" t="s">
        <v>253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2" x14ac:dyDescent="0.25">
      <c r="A201" s="219"/>
      <c r="B201" s="220"/>
      <c r="C201" s="249" t="s">
        <v>454</v>
      </c>
      <c r="D201" s="248"/>
      <c r="E201" s="248"/>
      <c r="F201" s="248"/>
      <c r="G201" s="248"/>
      <c r="H201" s="222"/>
      <c r="I201" s="222"/>
      <c r="J201" s="222"/>
      <c r="K201" s="222"/>
      <c r="L201" s="222"/>
      <c r="M201" s="222"/>
      <c r="N201" s="221"/>
      <c r="O201" s="221"/>
      <c r="P201" s="221"/>
      <c r="Q201" s="221"/>
      <c r="R201" s="222"/>
      <c r="S201" s="222"/>
      <c r="T201" s="222"/>
      <c r="U201" s="222"/>
      <c r="V201" s="222"/>
      <c r="W201" s="222"/>
      <c r="X201" s="222"/>
      <c r="Y201" s="222"/>
      <c r="Z201" s="212"/>
      <c r="AA201" s="212"/>
      <c r="AB201" s="212"/>
      <c r="AC201" s="212"/>
      <c r="AD201" s="212"/>
      <c r="AE201" s="212"/>
      <c r="AF201" s="212"/>
      <c r="AG201" s="212" t="s">
        <v>226</v>
      </c>
      <c r="AH201" s="212"/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2" x14ac:dyDescent="0.25">
      <c r="A202" s="219"/>
      <c r="B202" s="220"/>
      <c r="C202" s="250" t="s">
        <v>455</v>
      </c>
      <c r="D202" s="246"/>
      <c r="E202" s="247">
        <v>18.600000000000001</v>
      </c>
      <c r="F202" s="222"/>
      <c r="G202" s="222"/>
      <c r="H202" s="222"/>
      <c r="I202" s="222"/>
      <c r="J202" s="222"/>
      <c r="K202" s="222"/>
      <c r="L202" s="222"/>
      <c r="M202" s="222"/>
      <c r="N202" s="221"/>
      <c r="O202" s="221"/>
      <c r="P202" s="221"/>
      <c r="Q202" s="221"/>
      <c r="R202" s="222"/>
      <c r="S202" s="222"/>
      <c r="T202" s="222"/>
      <c r="U202" s="222"/>
      <c r="V202" s="222"/>
      <c r="W202" s="222"/>
      <c r="X202" s="222"/>
      <c r="Y202" s="222"/>
      <c r="Z202" s="212"/>
      <c r="AA202" s="212"/>
      <c r="AB202" s="212"/>
      <c r="AC202" s="212"/>
      <c r="AD202" s="212"/>
      <c r="AE202" s="212"/>
      <c r="AF202" s="212"/>
      <c r="AG202" s="212" t="s">
        <v>228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1" x14ac:dyDescent="0.25">
      <c r="A203" s="231">
        <v>56</v>
      </c>
      <c r="B203" s="232" t="s">
        <v>456</v>
      </c>
      <c r="C203" s="241" t="s">
        <v>457</v>
      </c>
      <c r="D203" s="233" t="s">
        <v>410</v>
      </c>
      <c r="E203" s="234">
        <v>18.600000000000001</v>
      </c>
      <c r="F203" s="235"/>
      <c r="G203" s="236">
        <f>ROUND(E203*F203,2)</f>
        <v>0</v>
      </c>
      <c r="H203" s="235"/>
      <c r="I203" s="236">
        <f>ROUND(E203*H203,2)</f>
        <v>0</v>
      </c>
      <c r="J203" s="235"/>
      <c r="K203" s="236">
        <f>ROUND(E203*J203,2)</f>
        <v>0</v>
      </c>
      <c r="L203" s="236">
        <v>21</v>
      </c>
      <c r="M203" s="236">
        <f>G203*(1+L203/100)</f>
        <v>0</v>
      </c>
      <c r="N203" s="234">
        <v>0</v>
      </c>
      <c r="O203" s="234">
        <f>ROUND(E203*N203,2)</f>
        <v>0</v>
      </c>
      <c r="P203" s="234">
        <v>0</v>
      </c>
      <c r="Q203" s="234">
        <f>ROUND(E203*P203,2)</f>
        <v>0</v>
      </c>
      <c r="R203" s="236" t="s">
        <v>247</v>
      </c>
      <c r="S203" s="236" t="s">
        <v>185</v>
      </c>
      <c r="T203" s="237" t="s">
        <v>185</v>
      </c>
      <c r="U203" s="222">
        <v>3.6999999999999998E-2</v>
      </c>
      <c r="V203" s="222">
        <f>ROUND(E203*U203,2)</f>
        <v>0.69</v>
      </c>
      <c r="W203" s="222"/>
      <c r="X203" s="222" t="s">
        <v>223</v>
      </c>
      <c r="Y203" s="222" t="s">
        <v>188</v>
      </c>
      <c r="Z203" s="212"/>
      <c r="AA203" s="212"/>
      <c r="AB203" s="212"/>
      <c r="AC203" s="212"/>
      <c r="AD203" s="212"/>
      <c r="AE203" s="212"/>
      <c r="AF203" s="212"/>
      <c r="AG203" s="212" t="s">
        <v>253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2" x14ac:dyDescent="0.25">
      <c r="A204" s="219"/>
      <c r="B204" s="220"/>
      <c r="C204" s="249" t="s">
        <v>458</v>
      </c>
      <c r="D204" s="248"/>
      <c r="E204" s="248"/>
      <c r="F204" s="248"/>
      <c r="G204" s="248"/>
      <c r="H204" s="222"/>
      <c r="I204" s="222"/>
      <c r="J204" s="222"/>
      <c r="K204" s="222"/>
      <c r="L204" s="222"/>
      <c r="M204" s="222"/>
      <c r="N204" s="221"/>
      <c r="O204" s="221"/>
      <c r="P204" s="221"/>
      <c r="Q204" s="221"/>
      <c r="R204" s="222"/>
      <c r="S204" s="222"/>
      <c r="T204" s="222"/>
      <c r="U204" s="222"/>
      <c r="V204" s="222"/>
      <c r="W204" s="222"/>
      <c r="X204" s="222"/>
      <c r="Y204" s="222"/>
      <c r="Z204" s="212"/>
      <c r="AA204" s="212"/>
      <c r="AB204" s="212"/>
      <c r="AC204" s="212"/>
      <c r="AD204" s="212"/>
      <c r="AE204" s="212"/>
      <c r="AF204" s="212"/>
      <c r="AG204" s="212" t="s">
        <v>226</v>
      </c>
      <c r="AH204" s="212"/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2" x14ac:dyDescent="0.25">
      <c r="A205" s="219"/>
      <c r="B205" s="220"/>
      <c r="C205" s="250" t="s">
        <v>455</v>
      </c>
      <c r="D205" s="246"/>
      <c r="E205" s="247">
        <v>18.600000000000001</v>
      </c>
      <c r="F205" s="222"/>
      <c r="G205" s="222"/>
      <c r="H205" s="222"/>
      <c r="I205" s="222"/>
      <c r="J205" s="222"/>
      <c r="K205" s="222"/>
      <c r="L205" s="222"/>
      <c r="M205" s="222"/>
      <c r="N205" s="221"/>
      <c r="O205" s="221"/>
      <c r="P205" s="221"/>
      <c r="Q205" s="221"/>
      <c r="R205" s="222"/>
      <c r="S205" s="222"/>
      <c r="T205" s="222"/>
      <c r="U205" s="222"/>
      <c r="V205" s="222"/>
      <c r="W205" s="222"/>
      <c r="X205" s="222"/>
      <c r="Y205" s="222"/>
      <c r="Z205" s="212"/>
      <c r="AA205" s="212"/>
      <c r="AB205" s="212"/>
      <c r="AC205" s="212"/>
      <c r="AD205" s="212"/>
      <c r="AE205" s="212"/>
      <c r="AF205" s="212"/>
      <c r="AG205" s="212" t="s">
        <v>228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ht="20.399999999999999" outlineLevel="1" x14ac:dyDescent="0.25">
      <c r="A206" s="231">
        <v>57</v>
      </c>
      <c r="B206" s="232" t="s">
        <v>459</v>
      </c>
      <c r="C206" s="241" t="s">
        <v>460</v>
      </c>
      <c r="D206" s="233" t="s">
        <v>415</v>
      </c>
      <c r="E206" s="234">
        <v>2</v>
      </c>
      <c r="F206" s="235"/>
      <c r="G206" s="236">
        <f>ROUND(E206*F206,2)</f>
        <v>0</v>
      </c>
      <c r="H206" s="235"/>
      <c r="I206" s="236">
        <f>ROUND(E206*H206,2)</f>
        <v>0</v>
      </c>
      <c r="J206" s="235"/>
      <c r="K206" s="236">
        <f>ROUND(E206*J206,2)</f>
        <v>0</v>
      </c>
      <c r="L206" s="236">
        <v>21</v>
      </c>
      <c r="M206" s="236">
        <f>G206*(1+L206/100)</f>
        <v>0</v>
      </c>
      <c r="N206" s="234">
        <v>5.1000000000000004E-3</v>
      </c>
      <c r="O206" s="234">
        <f>ROUND(E206*N206,2)</f>
        <v>0.01</v>
      </c>
      <c r="P206" s="234">
        <v>0</v>
      </c>
      <c r="Q206" s="234">
        <f>ROUND(E206*P206,2)</f>
        <v>0</v>
      </c>
      <c r="R206" s="236" t="s">
        <v>334</v>
      </c>
      <c r="S206" s="236" t="s">
        <v>185</v>
      </c>
      <c r="T206" s="237" t="s">
        <v>185</v>
      </c>
      <c r="U206" s="222">
        <v>0</v>
      </c>
      <c r="V206" s="222">
        <f>ROUND(E206*U206,2)</f>
        <v>0</v>
      </c>
      <c r="W206" s="222"/>
      <c r="X206" s="222" t="s">
        <v>335</v>
      </c>
      <c r="Y206" s="222" t="s">
        <v>188</v>
      </c>
      <c r="Z206" s="212"/>
      <c r="AA206" s="212"/>
      <c r="AB206" s="212"/>
      <c r="AC206" s="212"/>
      <c r="AD206" s="212"/>
      <c r="AE206" s="212"/>
      <c r="AF206" s="212"/>
      <c r="AG206" s="212" t="s">
        <v>406</v>
      </c>
      <c r="AH206" s="212"/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2" x14ac:dyDescent="0.25">
      <c r="A207" s="219"/>
      <c r="B207" s="220"/>
      <c r="C207" s="250" t="s">
        <v>443</v>
      </c>
      <c r="D207" s="246"/>
      <c r="E207" s="247">
        <v>2</v>
      </c>
      <c r="F207" s="222"/>
      <c r="G207" s="222"/>
      <c r="H207" s="222"/>
      <c r="I207" s="222"/>
      <c r="J207" s="222"/>
      <c r="K207" s="222"/>
      <c r="L207" s="222"/>
      <c r="M207" s="222"/>
      <c r="N207" s="221"/>
      <c r="O207" s="221"/>
      <c r="P207" s="221"/>
      <c r="Q207" s="221"/>
      <c r="R207" s="222"/>
      <c r="S207" s="222"/>
      <c r="T207" s="222"/>
      <c r="U207" s="222"/>
      <c r="V207" s="222"/>
      <c r="W207" s="222"/>
      <c r="X207" s="222"/>
      <c r="Y207" s="222"/>
      <c r="Z207" s="212"/>
      <c r="AA207" s="212"/>
      <c r="AB207" s="212"/>
      <c r="AC207" s="212"/>
      <c r="AD207" s="212"/>
      <c r="AE207" s="212"/>
      <c r="AF207" s="212"/>
      <c r="AG207" s="212" t="s">
        <v>228</v>
      </c>
      <c r="AH207" s="212">
        <v>0</v>
      </c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ht="20.399999999999999" outlineLevel="1" x14ac:dyDescent="0.25">
      <c r="A208" s="231">
        <v>58</v>
      </c>
      <c r="B208" s="232" t="s">
        <v>461</v>
      </c>
      <c r="C208" s="241" t="s">
        <v>462</v>
      </c>
      <c r="D208" s="233" t="s">
        <v>415</v>
      </c>
      <c r="E208" s="234">
        <v>1</v>
      </c>
      <c r="F208" s="235"/>
      <c r="G208" s="236">
        <f>ROUND(E208*F208,2)</f>
        <v>0</v>
      </c>
      <c r="H208" s="235"/>
      <c r="I208" s="236">
        <f>ROUND(E208*H208,2)</f>
        <v>0</v>
      </c>
      <c r="J208" s="235"/>
      <c r="K208" s="236">
        <f>ROUND(E208*J208,2)</f>
        <v>0</v>
      </c>
      <c r="L208" s="236">
        <v>21</v>
      </c>
      <c r="M208" s="236">
        <f>G208*(1+L208/100)</f>
        <v>0</v>
      </c>
      <c r="N208" s="234">
        <v>6.0000000000000001E-3</v>
      </c>
      <c r="O208" s="234">
        <f>ROUND(E208*N208,2)</f>
        <v>0.01</v>
      </c>
      <c r="P208" s="234">
        <v>0</v>
      </c>
      <c r="Q208" s="234">
        <f>ROUND(E208*P208,2)</f>
        <v>0</v>
      </c>
      <c r="R208" s="236" t="s">
        <v>334</v>
      </c>
      <c r="S208" s="236" t="s">
        <v>185</v>
      </c>
      <c r="T208" s="237" t="s">
        <v>185</v>
      </c>
      <c r="U208" s="222">
        <v>0</v>
      </c>
      <c r="V208" s="222">
        <f>ROUND(E208*U208,2)</f>
        <v>0</v>
      </c>
      <c r="W208" s="222"/>
      <c r="X208" s="222" t="s">
        <v>335</v>
      </c>
      <c r="Y208" s="222" t="s">
        <v>188</v>
      </c>
      <c r="Z208" s="212"/>
      <c r="AA208" s="212"/>
      <c r="AB208" s="212"/>
      <c r="AC208" s="212"/>
      <c r="AD208" s="212"/>
      <c r="AE208" s="212"/>
      <c r="AF208" s="212"/>
      <c r="AG208" s="212" t="s">
        <v>406</v>
      </c>
      <c r="AH208" s="212"/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2" x14ac:dyDescent="0.25">
      <c r="A209" s="219"/>
      <c r="B209" s="220"/>
      <c r="C209" s="250" t="s">
        <v>444</v>
      </c>
      <c r="D209" s="246"/>
      <c r="E209" s="247">
        <v>1</v>
      </c>
      <c r="F209" s="222"/>
      <c r="G209" s="222"/>
      <c r="H209" s="222"/>
      <c r="I209" s="222"/>
      <c r="J209" s="222"/>
      <c r="K209" s="222"/>
      <c r="L209" s="222"/>
      <c r="M209" s="222"/>
      <c r="N209" s="221"/>
      <c r="O209" s="221"/>
      <c r="P209" s="221"/>
      <c r="Q209" s="221"/>
      <c r="R209" s="222"/>
      <c r="S209" s="222"/>
      <c r="T209" s="222"/>
      <c r="U209" s="222"/>
      <c r="V209" s="222"/>
      <c r="W209" s="222"/>
      <c r="X209" s="222"/>
      <c r="Y209" s="222"/>
      <c r="Z209" s="212"/>
      <c r="AA209" s="212"/>
      <c r="AB209" s="212"/>
      <c r="AC209" s="212"/>
      <c r="AD209" s="212"/>
      <c r="AE209" s="212"/>
      <c r="AF209" s="212"/>
      <c r="AG209" s="212" t="s">
        <v>228</v>
      </c>
      <c r="AH209" s="212">
        <v>0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1" x14ac:dyDescent="0.25">
      <c r="A210" s="231">
        <v>59</v>
      </c>
      <c r="B210" s="232" t="s">
        <v>463</v>
      </c>
      <c r="C210" s="241" t="s">
        <v>464</v>
      </c>
      <c r="D210" s="233" t="s">
        <v>415</v>
      </c>
      <c r="E210" s="234">
        <v>3</v>
      </c>
      <c r="F210" s="235"/>
      <c r="G210" s="236">
        <f>ROUND(E210*F210,2)</f>
        <v>0</v>
      </c>
      <c r="H210" s="235"/>
      <c r="I210" s="236">
        <f>ROUND(E210*H210,2)</f>
        <v>0</v>
      </c>
      <c r="J210" s="235"/>
      <c r="K210" s="236">
        <f>ROUND(E210*J210,2)</f>
        <v>0</v>
      </c>
      <c r="L210" s="236">
        <v>21</v>
      </c>
      <c r="M210" s="236">
        <f>G210*(1+L210/100)</f>
        <v>0</v>
      </c>
      <c r="N210" s="234">
        <v>0</v>
      </c>
      <c r="O210" s="234">
        <f>ROUND(E210*N210,2)</f>
        <v>0</v>
      </c>
      <c r="P210" s="234">
        <v>0</v>
      </c>
      <c r="Q210" s="234">
        <f>ROUND(E210*P210,2)</f>
        <v>0</v>
      </c>
      <c r="R210" s="236" t="s">
        <v>334</v>
      </c>
      <c r="S210" s="236" t="s">
        <v>185</v>
      </c>
      <c r="T210" s="237" t="s">
        <v>185</v>
      </c>
      <c r="U210" s="222">
        <v>0</v>
      </c>
      <c r="V210" s="222">
        <f>ROUND(E210*U210,2)</f>
        <v>0</v>
      </c>
      <c r="W210" s="222"/>
      <c r="X210" s="222" t="s">
        <v>335</v>
      </c>
      <c r="Y210" s="222" t="s">
        <v>188</v>
      </c>
      <c r="Z210" s="212"/>
      <c r="AA210" s="212"/>
      <c r="AB210" s="212"/>
      <c r="AC210" s="212"/>
      <c r="AD210" s="212"/>
      <c r="AE210" s="212"/>
      <c r="AF210" s="212"/>
      <c r="AG210" s="212" t="s">
        <v>406</v>
      </c>
      <c r="AH210" s="212"/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2" x14ac:dyDescent="0.25">
      <c r="A211" s="219"/>
      <c r="B211" s="220"/>
      <c r="C211" s="250" t="s">
        <v>443</v>
      </c>
      <c r="D211" s="246"/>
      <c r="E211" s="247">
        <v>2</v>
      </c>
      <c r="F211" s="222"/>
      <c r="G211" s="222"/>
      <c r="H211" s="222"/>
      <c r="I211" s="222"/>
      <c r="J211" s="222"/>
      <c r="K211" s="222"/>
      <c r="L211" s="222"/>
      <c r="M211" s="222"/>
      <c r="N211" s="221"/>
      <c r="O211" s="221"/>
      <c r="P211" s="221"/>
      <c r="Q211" s="221"/>
      <c r="R211" s="222"/>
      <c r="S211" s="222"/>
      <c r="T211" s="222"/>
      <c r="U211" s="222"/>
      <c r="V211" s="222"/>
      <c r="W211" s="222"/>
      <c r="X211" s="222"/>
      <c r="Y211" s="222"/>
      <c r="Z211" s="212"/>
      <c r="AA211" s="212"/>
      <c r="AB211" s="212"/>
      <c r="AC211" s="212"/>
      <c r="AD211" s="212"/>
      <c r="AE211" s="212"/>
      <c r="AF211" s="212"/>
      <c r="AG211" s="212" t="s">
        <v>228</v>
      </c>
      <c r="AH211" s="212">
        <v>0</v>
      </c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3" x14ac:dyDescent="0.25">
      <c r="A212" s="219"/>
      <c r="B212" s="220"/>
      <c r="C212" s="250" t="s">
        <v>444</v>
      </c>
      <c r="D212" s="246"/>
      <c r="E212" s="247">
        <v>1</v>
      </c>
      <c r="F212" s="222"/>
      <c r="G212" s="222"/>
      <c r="H212" s="222"/>
      <c r="I212" s="222"/>
      <c r="J212" s="222"/>
      <c r="K212" s="222"/>
      <c r="L212" s="222"/>
      <c r="M212" s="222"/>
      <c r="N212" s="221"/>
      <c r="O212" s="221"/>
      <c r="P212" s="221"/>
      <c r="Q212" s="221"/>
      <c r="R212" s="222"/>
      <c r="S212" s="222"/>
      <c r="T212" s="222"/>
      <c r="U212" s="222"/>
      <c r="V212" s="222"/>
      <c r="W212" s="222"/>
      <c r="X212" s="222"/>
      <c r="Y212" s="222"/>
      <c r="Z212" s="212"/>
      <c r="AA212" s="212"/>
      <c r="AB212" s="212"/>
      <c r="AC212" s="212"/>
      <c r="AD212" s="212"/>
      <c r="AE212" s="212"/>
      <c r="AF212" s="212"/>
      <c r="AG212" s="212" t="s">
        <v>228</v>
      </c>
      <c r="AH212" s="212">
        <v>0</v>
      </c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ht="20.399999999999999" outlineLevel="1" x14ac:dyDescent="0.25">
      <c r="A213" s="231">
        <v>60</v>
      </c>
      <c r="B213" s="232" t="s">
        <v>465</v>
      </c>
      <c r="C213" s="241" t="s">
        <v>466</v>
      </c>
      <c r="D213" s="233" t="s">
        <v>415</v>
      </c>
      <c r="E213" s="234">
        <v>320.17</v>
      </c>
      <c r="F213" s="235"/>
      <c r="G213" s="236">
        <f>ROUND(E213*F213,2)</f>
        <v>0</v>
      </c>
      <c r="H213" s="235"/>
      <c r="I213" s="236">
        <f>ROUND(E213*H213,2)</f>
        <v>0</v>
      </c>
      <c r="J213" s="235"/>
      <c r="K213" s="236">
        <f>ROUND(E213*J213,2)</f>
        <v>0</v>
      </c>
      <c r="L213" s="236">
        <v>21</v>
      </c>
      <c r="M213" s="236">
        <f>G213*(1+L213/100)</f>
        <v>0</v>
      </c>
      <c r="N213" s="234">
        <v>4.8300000000000003E-2</v>
      </c>
      <c r="O213" s="234">
        <f>ROUND(E213*N213,2)</f>
        <v>15.46</v>
      </c>
      <c r="P213" s="234">
        <v>0</v>
      </c>
      <c r="Q213" s="234">
        <f>ROUND(E213*P213,2)</f>
        <v>0</v>
      </c>
      <c r="R213" s="236" t="s">
        <v>334</v>
      </c>
      <c r="S213" s="236" t="s">
        <v>185</v>
      </c>
      <c r="T213" s="237" t="s">
        <v>185</v>
      </c>
      <c r="U213" s="222">
        <v>0</v>
      </c>
      <c r="V213" s="222">
        <f>ROUND(E213*U213,2)</f>
        <v>0</v>
      </c>
      <c r="W213" s="222"/>
      <c r="X213" s="222" t="s">
        <v>335</v>
      </c>
      <c r="Y213" s="222" t="s">
        <v>188</v>
      </c>
      <c r="Z213" s="212"/>
      <c r="AA213" s="212"/>
      <c r="AB213" s="212"/>
      <c r="AC213" s="212"/>
      <c r="AD213" s="212"/>
      <c r="AE213" s="212"/>
      <c r="AF213" s="212"/>
      <c r="AG213" s="212" t="s">
        <v>373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2" x14ac:dyDescent="0.25">
      <c r="A214" s="219"/>
      <c r="B214" s="220"/>
      <c r="C214" s="250" t="s">
        <v>467</v>
      </c>
      <c r="D214" s="246"/>
      <c r="E214" s="247">
        <v>320.17</v>
      </c>
      <c r="F214" s="222"/>
      <c r="G214" s="222"/>
      <c r="H214" s="222"/>
      <c r="I214" s="222"/>
      <c r="J214" s="222"/>
      <c r="K214" s="222"/>
      <c r="L214" s="222"/>
      <c r="M214" s="222"/>
      <c r="N214" s="221"/>
      <c r="O214" s="221"/>
      <c r="P214" s="221"/>
      <c r="Q214" s="221"/>
      <c r="R214" s="222"/>
      <c r="S214" s="222"/>
      <c r="T214" s="222"/>
      <c r="U214" s="222"/>
      <c r="V214" s="222"/>
      <c r="W214" s="222"/>
      <c r="X214" s="222"/>
      <c r="Y214" s="222"/>
      <c r="Z214" s="212"/>
      <c r="AA214" s="212"/>
      <c r="AB214" s="212"/>
      <c r="AC214" s="212"/>
      <c r="AD214" s="212"/>
      <c r="AE214" s="212"/>
      <c r="AF214" s="212"/>
      <c r="AG214" s="212" t="s">
        <v>228</v>
      </c>
      <c r="AH214" s="212">
        <v>0</v>
      </c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x14ac:dyDescent="0.25">
      <c r="A215" s="224" t="s">
        <v>180</v>
      </c>
      <c r="B215" s="225" t="s">
        <v>136</v>
      </c>
      <c r="C215" s="240" t="s">
        <v>137</v>
      </c>
      <c r="D215" s="226"/>
      <c r="E215" s="227"/>
      <c r="F215" s="228"/>
      <c r="G215" s="228">
        <f>SUMIF(AG216:AG223,"&lt;&gt;NOR",G216:G223)</f>
        <v>0</v>
      </c>
      <c r="H215" s="228"/>
      <c r="I215" s="228">
        <f>SUM(I216:I223)</f>
        <v>0</v>
      </c>
      <c r="J215" s="228"/>
      <c r="K215" s="228">
        <f>SUM(K216:K223)</f>
        <v>0</v>
      </c>
      <c r="L215" s="228"/>
      <c r="M215" s="228">
        <f>SUM(M216:M223)</f>
        <v>0</v>
      </c>
      <c r="N215" s="227"/>
      <c r="O215" s="227">
        <f>SUM(O216:O223)</f>
        <v>16.12</v>
      </c>
      <c r="P215" s="227"/>
      <c r="Q215" s="227">
        <f>SUM(Q216:Q223)</f>
        <v>0</v>
      </c>
      <c r="R215" s="228"/>
      <c r="S215" s="228"/>
      <c r="T215" s="229"/>
      <c r="U215" s="223"/>
      <c r="V215" s="223">
        <f>SUM(V216:V223)</f>
        <v>28.13</v>
      </c>
      <c r="W215" s="223"/>
      <c r="X215" s="223"/>
      <c r="Y215" s="223"/>
      <c r="AG215" t="s">
        <v>181</v>
      </c>
    </row>
    <row r="216" spans="1:60" outlineLevel="1" x14ac:dyDescent="0.25">
      <c r="A216" s="231">
        <v>61</v>
      </c>
      <c r="B216" s="232" t="s">
        <v>468</v>
      </c>
      <c r="C216" s="241" t="s">
        <v>469</v>
      </c>
      <c r="D216" s="233" t="s">
        <v>410</v>
      </c>
      <c r="E216" s="234">
        <v>16.899999999999999</v>
      </c>
      <c r="F216" s="235"/>
      <c r="G216" s="236">
        <f>ROUND(E216*F216,2)</f>
        <v>0</v>
      </c>
      <c r="H216" s="235"/>
      <c r="I216" s="236">
        <f>ROUND(E216*H216,2)</f>
        <v>0</v>
      </c>
      <c r="J216" s="235"/>
      <c r="K216" s="236">
        <f>ROUND(E216*J216,2)</f>
        <v>0</v>
      </c>
      <c r="L216" s="236">
        <v>21</v>
      </c>
      <c r="M216" s="236">
        <f>G216*(1+L216/100)</f>
        <v>0</v>
      </c>
      <c r="N216" s="234">
        <v>0.65139000000000002</v>
      </c>
      <c r="O216" s="234">
        <f>ROUND(E216*N216,2)</f>
        <v>11.01</v>
      </c>
      <c r="P216" s="234">
        <v>0</v>
      </c>
      <c r="Q216" s="234">
        <f>ROUND(E216*P216,2)</f>
        <v>0</v>
      </c>
      <c r="R216" s="236" t="s">
        <v>247</v>
      </c>
      <c r="S216" s="236" t="s">
        <v>185</v>
      </c>
      <c r="T216" s="237" t="s">
        <v>185</v>
      </c>
      <c r="U216" s="222">
        <v>1.615</v>
      </c>
      <c r="V216" s="222">
        <f>ROUND(E216*U216,2)</f>
        <v>27.29</v>
      </c>
      <c r="W216" s="222"/>
      <c r="X216" s="222" t="s">
        <v>223</v>
      </c>
      <c r="Y216" s="222" t="s">
        <v>188</v>
      </c>
      <c r="Z216" s="212"/>
      <c r="AA216" s="212"/>
      <c r="AB216" s="212"/>
      <c r="AC216" s="212"/>
      <c r="AD216" s="212"/>
      <c r="AE216" s="212"/>
      <c r="AF216" s="212"/>
      <c r="AG216" s="212" t="s">
        <v>224</v>
      </c>
      <c r="AH216" s="212"/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2" x14ac:dyDescent="0.25">
      <c r="A217" s="219"/>
      <c r="B217" s="220"/>
      <c r="C217" s="249" t="s">
        <v>470</v>
      </c>
      <c r="D217" s="248"/>
      <c r="E217" s="248"/>
      <c r="F217" s="248"/>
      <c r="G217" s="248"/>
      <c r="H217" s="222"/>
      <c r="I217" s="222"/>
      <c r="J217" s="222"/>
      <c r="K217" s="222"/>
      <c r="L217" s="222"/>
      <c r="M217" s="222"/>
      <c r="N217" s="221"/>
      <c r="O217" s="221"/>
      <c r="P217" s="221"/>
      <c r="Q217" s="221"/>
      <c r="R217" s="222"/>
      <c r="S217" s="222"/>
      <c r="T217" s="222"/>
      <c r="U217" s="222"/>
      <c r="V217" s="222"/>
      <c r="W217" s="222"/>
      <c r="X217" s="222"/>
      <c r="Y217" s="222"/>
      <c r="Z217" s="212"/>
      <c r="AA217" s="212"/>
      <c r="AB217" s="212"/>
      <c r="AC217" s="212"/>
      <c r="AD217" s="212"/>
      <c r="AE217" s="212"/>
      <c r="AF217" s="212"/>
      <c r="AG217" s="212" t="s">
        <v>226</v>
      </c>
      <c r="AH217" s="212"/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38" t="str">
        <f>C217</f>
        <v>včetně podkladní vrstvy ze štěrkopísku a podkladní vrstvy (lože) z betonu prostého, uložení trub. Bez dodání trub.</v>
      </c>
      <c r="BB217" s="212"/>
      <c r="BC217" s="212"/>
      <c r="BD217" s="212"/>
      <c r="BE217" s="212"/>
      <c r="BF217" s="212"/>
      <c r="BG217" s="212"/>
      <c r="BH217" s="212"/>
    </row>
    <row r="218" spans="1:60" outlineLevel="2" x14ac:dyDescent="0.25">
      <c r="A218" s="219"/>
      <c r="B218" s="220"/>
      <c r="C218" s="250" t="s">
        <v>471</v>
      </c>
      <c r="D218" s="246"/>
      <c r="E218" s="247">
        <v>16.899999999999999</v>
      </c>
      <c r="F218" s="222"/>
      <c r="G218" s="222"/>
      <c r="H218" s="222"/>
      <c r="I218" s="222"/>
      <c r="J218" s="222"/>
      <c r="K218" s="222"/>
      <c r="L218" s="222"/>
      <c r="M218" s="222"/>
      <c r="N218" s="221"/>
      <c r="O218" s="221"/>
      <c r="P218" s="221"/>
      <c r="Q218" s="221"/>
      <c r="R218" s="222"/>
      <c r="S218" s="222"/>
      <c r="T218" s="222"/>
      <c r="U218" s="222"/>
      <c r="V218" s="222"/>
      <c r="W218" s="222"/>
      <c r="X218" s="222"/>
      <c r="Y218" s="222"/>
      <c r="Z218" s="212"/>
      <c r="AA218" s="212"/>
      <c r="AB218" s="212"/>
      <c r="AC218" s="212"/>
      <c r="AD218" s="212"/>
      <c r="AE218" s="212"/>
      <c r="AF218" s="212"/>
      <c r="AG218" s="212" t="s">
        <v>228</v>
      </c>
      <c r="AH218" s="212">
        <v>0</v>
      </c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ht="20.399999999999999" outlineLevel="1" x14ac:dyDescent="0.25">
      <c r="A219" s="231">
        <v>62</v>
      </c>
      <c r="B219" s="232" t="s">
        <v>472</v>
      </c>
      <c r="C219" s="241" t="s">
        <v>473</v>
      </c>
      <c r="D219" s="233" t="s">
        <v>410</v>
      </c>
      <c r="E219" s="234">
        <v>34.840000000000003</v>
      </c>
      <c r="F219" s="235"/>
      <c r="G219" s="236">
        <f>ROUND(E219*F219,2)</f>
        <v>0</v>
      </c>
      <c r="H219" s="235"/>
      <c r="I219" s="236">
        <f>ROUND(E219*H219,2)</f>
        <v>0</v>
      </c>
      <c r="J219" s="235"/>
      <c r="K219" s="236">
        <f>ROUND(E219*J219,2)</f>
        <v>0</v>
      </c>
      <c r="L219" s="236">
        <v>21</v>
      </c>
      <c r="M219" s="236">
        <f>G219*(1+L219/100)</f>
        <v>0</v>
      </c>
      <c r="N219" s="234">
        <v>0</v>
      </c>
      <c r="O219" s="234">
        <f>ROUND(E219*N219,2)</f>
        <v>0</v>
      </c>
      <c r="P219" s="234">
        <v>0</v>
      </c>
      <c r="Q219" s="234">
        <f>ROUND(E219*P219,2)</f>
        <v>0</v>
      </c>
      <c r="R219" s="236" t="s">
        <v>232</v>
      </c>
      <c r="S219" s="236" t="s">
        <v>185</v>
      </c>
      <c r="T219" s="237" t="s">
        <v>185</v>
      </c>
      <c r="U219" s="222">
        <v>2.4E-2</v>
      </c>
      <c r="V219" s="222">
        <f>ROUND(E219*U219,2)</f>
        <v>0.84</v>
      </c>
      <c r="W219" s="222"/>
      <c r="X219" s="222" t="s">
        <v>223</v>
      </c>
      <c r="Y219" s="222" t="s">
        <v>188</v>
      </c>
      <c r="Z219" s="212"/>
      <c r="AA219" s="212"/>
      <c r="AB219" s="212"/>
      <c r="AC219" s="212"/>
      <c r="AD219" s="212"/>
      <c r="AE219" s="212"/>
      <c r="AF219" s="212"/>
      <c r="AG219" s="212" t="s">
        <v>224</v>
      </c>
      <c r="AH219" s="212"/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ht="21" outlineLevel="2" x14ac:dyDescent="0.25">
      <c r="A220" s="219"/>
      <c r="B220" s="220"/>
      <c r="C220" s="249" t="s">
        <v>474</v>
      </c>
      <c r="D220" s="248"/>
      <c r="E220" s="248"/>
      <c r="F220" s="248"/>
      <c r="G220" s="248"/>
      <c r="H220" s="222"/>
      <c r="I220" s="222"/>
      <c r="J220" s="222"/>
      <c r="K220" s="222"/>
      <c r="L220" s="222"/>
      <c r="M220" s="222"/>
      <c r="N220" s="221"/>
      <c r="O220" s="221"/>
      <c r="P220" s="221"/>
      <c r="Q220" s="221"/>
      <c r="R220" s="222"/>
      <c r="S220" s="222"/>
      <c r="T220" s="222"/>
      <c r="U220" s="222"/>
      <c r="V220" s="222"/>
      <c r="W220" s="222"/>
      <c r="X220" s="222"/>
      <c r="Y220" s="222"/>
      <c r="Z220" s="212"/>
      <c r="AA220" s="212"/>
      <c r="AB220" s="212"/>
      <c r="AC220" s="212"/>
      <c r="AD220" s="212"/>
      <c r="AE220" s="212"/>
      <c r="AF220" s="212"/>
      <c r="AG220" s="212" t="s">
        <v>226</v>
      </c>
      <c r="AH220" s="212"/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38" t="str">
        <f>C220</f>
        <v>komunikací v suchu nebo ve vodě, s odstraněním travnatého porostu nebo nánosu, s úpravou dna a svahů do předepsaného profilu, s odklizením na vzdálenost do 10 m nebo s naložením na dopravní prostředek,</v>
      </c>
      <c r="BB220" s="212"/>
      <c r="BC220" s="212"/>
      <c r="BD220" s="212"/>
      <c r="BE220" s="212"/>
      <c r="BF220" s="212"/>
      <c r="BG220" s="212"/>
      <c r="BH220" s="212"/>
    </row>
    <row r="221" spans="1:60" outlineLevel="2" x14ac:dyDescent="0.25">
      <c r="A221" s="219"/>
      <c r="B221" s="220"/>
      <c r="C221" s="250" t="s">
        <v>475</v>
      </c>
      <c r="D221" s="246"/>
      <c r="E221" s="247">
        <v>34.840000000000003</v>
      </c>
      <c r="F221" s="222"/>
      <c r="G221" s="222"/>
      <c r="H221" s="222"/>
      <c r="I221" s="222"/>
      <c r="J221" s="222"/>
      <c r="K221" s="222"/>
      <c r="L221" s="222"/>
      <c r="M221" s="222"/>
      <c r="N221" s="221"/>
      <c r="O221" s="221"/>
      <c r="P221" s="221"/>
      <c r="Q221" s="221"/>
      <c r="R221" s="222"/>
      <c r="S221" s="222"/>
      <c r="T221" s="222"/>
      <c r="U221" s="222"/>
      <c r="V221" s="222"/>
      <c r="W221" s="222"/>
      <c r="X221" s="222"/>
      <c r="Y221" s="222"/>
      <c r="Z221" s="212"/>
      <c r="AA221" s="212"/>
      <c r="AB221" s="212"/>
      <c r="AC221" s="212"/>
      <c r="AD221" s="212"/>
      <c r="AE221" s="212"/>
      <c r="AF221" s="212"/>
      <c r="AG221" s="212" t="s">
        <v>228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1" x14ac:dyDescent="0.25">
      <c r="A222" s="231">
        <v>63</v>
      </c>
      <c r="B222" s="232" t="s">
        <v>476</v>
      </c>
      <c r="C222" s="241" t="s">
        <v>477</v>
      </c>
      <c r="D222" s="233" t="s">
        <v>415</v>
      </c>
      <c r="E222" s="234">
        <v>6.8276000000000003</v>
      </c>
      <c r="F222" s="235"/>
      <c r="G222" s="236">
        <f>ROUND(E222*F222,2)</f>
        <v>0</v>
      </c>
      <c r="H222" s="235"/>
      <c r="I222" s="236">
        <f>ROUND(E222*H222,2)</f>
        <v>0</v>
      </c>
      <c r="J222" s="235"/>
      <c r="K222" s="236">
        <f>ROUND(E222*J222,2)</f>
        <v>0</v>
      </c>
      <c r="L222" s="236">
        <v>21</v>
      </c>
      <c r="M222" s="236">
        <f>G222*(1+L222/100)</f>
        <v>0</v>
      </c>
      <c r="N222" s="234">
        <v>0.749</v>
      </c>
      <c r="O222" s="234">
        <f>ROUND(E222*N222,2)</f>
        <v>5.1100000000000003</v>
      </c>
      <c r="P222" s="234">
        <v>0</v>
      </c>
      <c r="Q222" s="234">
        <f>ROUND(E222*P222,2)</f>
        <v>0</v>
      </c>
      <c r="R222" s="236" t="s">
        <v>334</v>
      </c>
      <c r="S222" s="236" t="s">
        <v>185</v>
      </c>
      <c r="T222" s="237" t="s">
        <v>185</v>
      </c>
      <c r="U222" s="222">
        <v>0</v>
      </c>
      <c r="V222" s="222">
        <f>ROUND(E222*U222,2)</f>
        <v>0</v>
      </c>
      <c r="W222" s="222"/>
      <c r="X222" s="222" t="s">
        <v>335</v>
      </c>
      <c r="Y222" s="222" t="s">
        <v>188</v>
      </c>
      <c r="Z222" s="212"/>
      <c r="AA222" s="212"/>
      <c r="AB222" s="212"/>
      <c r="AC222" s="212"/>
      <c r="AD222" s="212"/>
      <c r="AE222" s="212"/>
      <c r="AF222" s="212"/>
      <c r="AG222" s="212" t="s">
        <v>406</v>
      </c>
      <c r="AH222" s="212"/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2" x14ac:dyDescent="0.25">
      <c r="A223" s="219"/>
      <c r="B223" s="220"/>
      <c r="C223" s="250" t="s">
        <v>478</v>
      </c>
      <c r="D223" s="246"/>
      <c r="E223" s="247">
        <v>6.8276000000000003</v>
      </c>
      <c r="F223" s="222"/>
      <c r="G223" s="222"/>
      <c r="H223" s="222"/>
      <c r="I223" s="222"/>
      <c r="J223" s="222"/>
      <c r="K223" s="222"/>
      <c r="L223" s="222"/>
      <c r="M223" s="222"/>
      <c r="N223" s="221"/>
      <c r="O223" s="221"/>
      <c r="P223" s="221"/>
      <c r="Q223" s="221"/>
      <c r="R223" s="222"/>
      <c r="S223" s="222"/>
      <c r="T223" s="222"/>
      <c r="U223" s="222"/>
      <c r="V223" s="222"/>
      <c r="W223" s="222"/>
      <c r="X223" s="222"/>
      <c r="Y223" s="222"/>
      <c r="Z223" s="212"/>
      <c r="AA223" s="212"/>
      <c r="AB223" s="212"/>
      <c r="AC223" s="212"/>
      <c r="AD223" s="212"/>
      <c r="AE223" s="212"/>
      <c r="AF223" s="212"/>
      <c r="AG223" s="212" t="s">
        <v>228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x14ac:dyDescent="0.25">
      <c r="A224" s="224" t="s">
        <v>180</v>
      </c>
      <c r="B224" s="225" t="s">
        <v>138</v>
      </c>
      <c r="C224" s="240" t="s">
        <v>139</v>
      </c>
      <c r="D224" s="226"/>
      <c r="E224" s="227"/>
      <c r="F224" s="228"/>
      <c r="G224" s="228">
        <f>SUMIF(AG225:AG226,"&lt;&gt;NOR",G225:G226)</f>
        <v>0</v>
      </c>
      <c r="H224" s="228"/>
      <c r="I224" s="228">
        <f>SUM(I225:I226)</f>
        <v>0</v>
      </c>
      <c r="J224" s="228"/>
      <c r="K224" s="228">
        <f>SUM(K225:K226)</f>
        <v>0</v>
      </c>
      <c r="L224" s="228"/>
      <c r="M224" s="228">
        <f>SUM(M225:M226)</f>
        <v>0</v>
      </c>
      <c r="N224" s="227"/>
      <c r="O224" s="227">
        <f>SUM(O225:O226)</f>
        <v>0</v>
      </c>
      <c r="P224" s="227"/>
      <c r="Q224" s="227">
        <f>SUM(Q225:Q226)</f>
        <v>0</v>
      </c>
      <c r="R224" s="228"/>
      <c r="S224" s="228"/>
      <c r="T224" s="229"/>
      <c r="U224" s="223"/>
      <c r="V224" s="223">
        <f>SUM(V225:V226)</f>
        <v>17.239999999999998</v>
      </c>
      <c r="W224" s="223"/>
      <c r="X224" s="223"/>
      <c r="Y224" s="223"/>
      <c r="AG224" t="s">
        <v>181</v>
      </c>
    </row>
    <row r="225" spans="1:60" outlineLevel="1" x14ac:dyDescent="0.25">
      <c r="A225" s="231">
        <v>64</v>
      </c>
      <c r="B225" s="232" t="s">
        <v>479</v>
      </c>
      <c r="C225" s="241" t="s">
        <v>480</v>
      </c>
      <c r="D225" s="233" t="s">
        <v>333</v>
      </c>
      <c r="E225" s="234">
        <v>1077.21828</v>
      </c>
      <c r="F225" s="235"/>
      <c r="G225" s="236">
        <f>ROUND(E225*F225,2)</f>
        <v>0</v>
      </c>
      <c r="H225" s="235"/>
      <c r="I225" s="236">
        <f>ROUND(E225*H225,2)</f>
        <v>0</v>
      </c>
      <c r="J225" s="235"/>
      <c r="K225" s="236">
        <f>ROUND(E225*J225,2)</f>
        <v>0</v>
      </c>
      <c r="L225" s="236">
        <v>21</v>
      </c>
      <c r="M225" s="236">
        <f>G225*(1+L225/100)</f>
        <v>0</v>
      </c>
      <c r="N225" s="234">
        <v>0</v>
      </c>
      <c r="O225" s="234">
        <f>ROUND(E225*N225,2)</f>
        <v>0</v>
      </c>
      <c r="P225" s="234">
        <v>0</v>
      </c>
      <c r="Q225" s="234">
        <f>ROUND(E225*P225,2)</f>
        <v>0</v>
      </c>
      <c r="R225" s="236" t="s">
        <v>247</v>
      </c>
      <c r="S225" s="236" t="s">
        <v>185</v>
      </c>
      <c r="T225" s="237" t="s">
        <v>185</v>
      </c>
      <c r="U225" s="222">
        <v>1.6E-2</v>
      </c>
      <c r="V225" s="222">
        <f>ROUND(E225*U225,2)</f>
        <v>17.239999999999998</v>
      </c>
      <c r="W225" s="222"/>
      <c r="X225" s="222" t="s">
        <v>481</v>
      </c>
      <c r="Y225" s="222" t="s">
        <v>188</v>
      </c>
      <c r="Z225" s="212"/>
      <c r="AA225" s="212"/>
      <c r="AB225" s="212"/>
      <c r="AC225" s="212"/>
      <c r="AD225" s="212"/>
      <c r="AE225" s="212"/>
      <c r="AF225" s="212"/>
      <c r="AG225" s="212" t="s">
        <v>482</v>
      </c>
      <c r="AH225" s="212"/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2" x14ac:dyDescent="0.25">
      <c r="A226" s="219"/>
      <c r="B226" s="220"/>
      <c r="C226" s="249" t="s">
        <v>483</v>
      </c>
      <c r="D226" s="248"/>
      <c r="E226" s="248"/>
      <c r="F226" s="248"/>
      <c r="G226" s="248"/>
      <c r="H226" s="222"/>
      <c r="I226" s="222"/>
      <c r="J226" s="222"/>
      <c r="K226" s="222"/>
      <c r="L226" s="222"/>
      <c r="M226" s="222"/>
      <c r="N226" s="221"/>
      <c r="O226" s="221"/>
      <c r="P226" s="221"/>
      <c r="Q226" s="221"/>
      <c r="R226" s="222"/>
      <c r="S226" s="222"/>
      <c r="T226" s="222"/>
      <c r="U226" s="222"/>
      <c r="V226" s="222"/>
      <c r="W226" s="222"/>
      <c r="X226" s="222"/>
      <c r="Y226" s="222"/>
      <c r="Z226" s="212"/>
      <c r="AA226" s="212"/>
      <c r="AB226" s="212"/>
      <c r="AC226" s="212"/>
      <c r="AD226" s="212"/>
      <c r="AE226" s="212"/>
      <c r="AF226" s="212"/>
      <c r="AG226" s="212" t="s">
        <v>226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x14ac:dyDescent="0.25">
      <c r="A227" s="224" t="s">
        <v>180</v>
      </c>
      <c r="B227" s="225" t="s">
        <v>144</v>
      </c>
      <c r="C227" s="240" t="s">
        <v>146</v>
      </c>
      <c r="D227" s="226"/>
      <c r="E227" s="227"/>
      <c r="F227" s="228"/>
      <c r="G227" s="228">
        <f>SUMIF(AG228:AG228,"&lt;&gt;NOR",G228:G228)</f>
        <v>0</v>
      </c>
      <c r="H227" s="228"/>
      <c r="I227" s="228">
        <f>SUM(I228:I228)</f>
        <v>0</v>
      </c>
      <c r="J227" s="228"/>
      <c r="K227" s="228">
        <f>SUM(K228:K228)</f>
        <v>0</v>
      </c>
      <c r="L227" s="228"/>
      <c r="M227" s="228">
        <f>SUM(M228:M228)</f>
        <v>0</v>
      </c>
      <c r="N227" s="227"/>
      <c r="O227" s="227">
        <f>SUM(O228:O228)</f>
        <v>0</v>
      </c>
      <c r="P227" s="227"/>
      <c r="Q227" s="227">
        <f>SUM(Q228:Q228)</f>
        <v>0</v>
      </c>
      <c r="R227" s="228"/>
      <c r="S227" s="228"/>
      <c r="T227" s="229"/>
      <c r="U227" s="223"/>
      <c r="V227" s="223">
        <f>SUM(V228:V228)</f>
        <v>0</v>
      </c>
      <c r="W227" s="223"/>
      <c r="X227" s="223"/>
      <c r="Y227" s="223"/>
      <c r="AG227" t="s">
        <v>181</v>
      </c>
    </row>
    <row r="228" spans="1:60" outlineLevel="1" x14ac:dyDescent="0.25">
      <c r="A228" s="255">
        <v>65</v>
      </c>
      <c r="B228" s="256" t="s">
        <v>144</v>
      </c>
      <c r="C228" s="265" t="s">
        <v>484</v>
      </c>
      <c r="D228" s="257" t="s">
        <v>410</v>
      </c>
      <c r="E228" s="258">
        <v>9.5</v>
      </c>
      <c r="F228" s="259"/>
      <c r="G228" s="260">
        <f>ROUND(E228*F228,2)</f>
        <v>0</v>
      </c>
      <c r="H228" s="259"/>
      <c r="I228" s="260">
        <f>ROUND(E228*H228,2)</f>
        <v>0</v>
      </c>
      <c r="J228" s="259"/>
      <c r="K228" s="260">
        <f>ROUND(E228*J228,2)</f>
        <v>0</v>
      </c>
      <c r="L228" s="260">
        <v>21</v>
      </c>
      <c r="M228" s="260">
        <f>G228*(1+L228/100)</f>
        <v>0</v>
      </c>
      <c r="N228" s="258">
        <v>0</v>
      </c>
      <c r="O228" s="258">
        <f>ROUND(E228*N228,2)</f>
        <v>0</v>
      </c>
      <c r="P228" s="258">
        <v>0</v>
      </c>
      <c r="Q228" s="258">
        <f>ROUND(E228*P228,2)</f>
        <v>0</v>
      </c>
      <c r="R228" s="260"/>
      <c r="S228" s="260" t="s">
        <v>485</v>
      </c>
      <c r="T228" s="261" t="s">
        <v>186</v>
      </c>
      <c r="U228" s="222">
        <v>0</v>
      </c>
      <c r="V228" s="222">
        <f>ROUND(E228*U228,2)</f>
        <v>0</v>
      </c>
      <c r="W228" s="222"/>
      <c r="X228" s="222" t="s">
        <v>223</v>
      </c>
      <c r="Y228" s="222" t="s">
        <v>188</v>
      </c>
      <c r="Z228" s="212"/>
      <c r="AA228" s="212"/>
      <c r="AB228" s="212"/>
      <c r="AC228" s="212"/>
      <c r="AD228" s="212"/>
      <c r="AE228" s="212"/>
      <c r="AF228" s="212"/>
      <c r="AG228" s="212" t="s">
        <v>224</v>
      </c>
      <c r="AH228" s="212"/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x14ac:dyDescent="0.25">
      <c r="A229" s="224" t="s">
        <v>180</v>
      </c>
      <c r="B229" s="225" t="s">
        <v>147</v>
      </c>
      <c r="C229" s="240" t="s">
        <v>148</v>
      </c>
      <c r="D229" s="226"/>
      <c r="E229" s="227"/>
      <c r="F229" s="228"/>
      <c r="G229" s="228">
        <f>SUMIF(AG230:AG234,"&lt;&gt;NOR",G230:G234)</f>
        <v>0</v>
      </c>
      <c r="H229" s="228"/>
      <c r="I229" s="228">
        <f>SUM(I230:I234)</f>
        <v>0</v>
      </c>
      <c r="J229" s="228"/>
      <c r="K229" s="228">
        <f>SUM(K230:K234)</f>
        <v>0</v>
      </c>
      <c r="L229" s="228"/>
      <c r="M229" s="228">
        <f>SUM(M230:M234)</f>
        <v>0</v>
      </c>
      <c r="N229" s="227"/>
      <c r="O229" s="227">
        <f>SUM(O230:O234)</f>
        <v>0</v>
      </c>
      <c r="P229" s="227"/>
      <c r="Q229" s="227">
        <f>SUM(Q230:Q234)</f>
        <v>0</v>
      </c>
      <c r="R229" s="228"/>
      <c r="S229" s="228"/>
      <c r="T229" s="229"/>
      <c r="U229" s="223"/>
      <c r="V229" s="223">
        <f>SUM(V230:V234)</f>
        <v>0.08</v>
      </c>
      <c r="W229" s="223"/>
      <c r="X229" s="223"/>
      <c r="Y229" s="223"/>
      <c r="AG229" t="s">
        <v>181</v>
      </c>
    </row>
    <row r="230" spans="1:60" ht="20.399999999999999" outlineLevel="1" x14ac:dyDescent="0.25">
      <c r="A230" s="255">
        <v>66</v>
      </c>
      <c r="B230" s="256" t="s">
        <v>486</v>
      </c>
      <c r="C230" s="265" t="s">
        <v>487</v>
      </c>
      <c r="D230" s="257" t="s">
        <v>333</v>
      </c>
      <c r="E230" s="258">
        <v>7.9375999999999998</v>
      </c>
      <c r="F230" s="259"/>
      <c r="G230" s="260">
        <f>ROUND(E230*F230,2)</f>
        <v>0</v>
      </c>
      <c r="H230" s="259"/>
      <c r="I230" s="260">
        <f>ROUND(E230*H230,2)</f>
        <v>0</v>
      </c>
      <c r="J230" s="259"/>
      <c r="K230" s="260">
        <f>ROUND(E230*J230,2)</f>
        <v>0</v>
      </c>
      <c r="L230" s="260">
        <v>21</v>
      </c>
      <c r="M230" s="260">
        <f>G230*(1+L230/100)</f>
        <v>0</v>
      </c>
      <c r="N230" s="258">
        <v>0</v>
      </c>
      <c r="O230" s="258">
        <f>ROUND(E230*N230,2)</f>
        <v>0</v>
      </c>
      <c r="P230" s="258">
        <v>0</v>
      </c>
      <c r="Q230" s="258">
        <f>ROUND(E230*P230,2)</f>
        <v>0</v>
      </c>
      <c r="R230" s="260" t="s">
        <v>247</v>
      </c>
      <c r="S230" s="260" t="s">
        <v>185</v>
      </c>
      <c r="T230" s="261" t="s">
        <v>185</v>
      </c>
      <c r="U230" s="222">
        <v>0.01</v>
      </c>
      <c r="V230" s="222">
        <f>ROUND(E230*U230,2)</f>
        <v>0.08</v>
      </c>
      <c r="W230" s="222"/>
      <c r="X230" s="222" t="s">
        <v>488</v>
      </c>
      <c r="Y230" s="222" t="s">
        <v>188</v>
      </c>
      <c r="Z230" s="212"/>
      <c r="AA230" s="212"/>
      <c r="AB230" s="212"/>
      <c r="AC230" s="212"/>
      <c r="AD230" s="212"/>
      <c r="AE230" s="212"/>
      <c r="AF230" s="212"/>
      <c r="AG230" s="212" t="s">
        <v>489</v>
      </c>
      <c r="AH230" s="212"/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1" x14ac:dyDescent="0.25">
      <c r="A231" s="255">
        <v>67</v>
      </c>
      <c r="B231" s="256" t="s">
        <v>490</v>
      </c>
      <c r="C231" s="265" t="s">
        <v>491</v>
      </c>
      <c r="D231" s="257" t="s">
        <v>333</v>
      </c>
      <c r="E231" s="258">
        <v>71.438400000000001</v>
      </c>
      <c r="F231" s="259"/>
      <c r="G231" s="260">
        <f>ROUND(E231*F231,2)</f>
        <v>0</v>
      </c>
      <c r="H231" s="259"/>
      <c r="I231" s="260">
        <f>ROUND(E231*H231,2)</f>
        <v>0</v>
      </c>
      <c r="J231" s="259"/>
      <c r="K231" s="260">
        <f>ROUND(E231*J231,2)</f>
        <v>0</v>
      </c>
      <c r="L231" s="260">
        <v>21</v>
      </c>
      <c r="M231" s="260">
        <f>G231*(1+L231/100)</f>
        <v>0</v>
      </c>
      <c r="N231" s="258">
        <v>0</v>
      </c>
      <c r="O231" s="258">
        <f>ROUND(E231*N231,2)</f>
        <v>0</v>
      </c>
      <c r="P231" s="258">
        <v>0</v>
      </c>
      <c r="Q231" s="258">
        <f>ROUND(E231*P231,2)</f>
        <v>0</v>
      </c>
      <c r="R231" s="260" t="s">
        <v>247</v>
      </c>
      <c r="S231" s="260" t="s">
        <v>185</v>
      </c>
      <c r="T231" s="261" t="s">
        <v>185</v>
      </c>
      <c r="U231" s="222">
        <v>0</v>
      </c>
      <c r="V231" s="222">
        <f>ROUND(E231*U231,2)</f>
        <v>0</v>
      </c>
      <c r="W231" s="222"/>
      <c r="X231" s="222" t="s">
        <v>488</v>
      </c>
      <c r="Y231" s="222" t="s">
        <v>188</v>
      </c>
      <c r="Z231" s="212"/>
      <c r="AA231" s="212"/>
      <c r="AB231" s="212"/>
      <c r="AC231" s="212"/>
      <c r="AD231" s="212"/>
      <c r="AE231" s="212"/>
      <c r="AF231" s="212"/>
      <c r="AG231" s="212" t="s">
        <v>489</v>
      </c>
      <c r="AH231" s="212"/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1" x14ac:dyDescent="0.25">
      <c r="A232" s="255">
        <v>68</v>
      </c>
      <c r="B232" s="256" t="s">
        <v>492</v>
      </c>
      <c r="C232" s="265" t="s">
        <v>493</v>
      </c>
      <c r="D232" s="257" t="s">
        <v>333</v>
      </c>
      <c r="E232" s="258">
        <v>5.7944500000000003</v>
      </c>
      <c r="F232" s="259"/>
      <c r="G232" s="260">
        <f>ROUND(E232*F232,2)</f>
        <v>0</v>
      </c>
      <c r="H232" s="259"/>
      <c r="I232" s="260">
        <f>ROUND(E232*H232,2)</f>
        <v>0</v>
      </c>
      <c r="J232" s="259"/>
      <c r="K232" s="260">
        <f>ROUND(E232*J232,2)</f>
        <v>0</v>
      </c>
      <c r="L232" s="260">
        <v>21</v>
      </c>
      <c r="M232" s="260">
        <f>G232*(1+L232/100)</f>
        <v>0</v>
      </c>
      <c r="N232" s="258">
        <v>0</v>
      </c>
      <c r="O232" s="258">
        <f>ROUND(E232*N232,2)</f>
        <v>0</v>
      </c>
      <c r="P232" s="258">
        <v>0</v>
      </c>
      <c r="Q232" s="258">
        <f>ROUND(E232*P232,2)</f>
        <v>0</v>
      </c>
      <c r="R232" s="260" t="s">
        <v>494</v>
      </c>
      <c r="S232" s="260" t="s">
        <v>185</v>
      </c>
      <c r="T232" s="261" t="s">
        <v>185</v>
      </c>
      <c r="U232" s="222">
        <v>0</v>
      </c>
      <c r="V232" s="222">
        <f>ROUND(E232*U232,2)</f>
        <v>0</v>
      </c>
      <c r="W232" s="222"/>
      <c r="X232" s="222" t="s">
        <v>488</v>
      </c>
      <c r="Y232" s="222" t="s">
        <v>188</v>
      </c>
      <c r="Z232" s="212"/>
      <c r="AA232" s="212"/>
      <c r="AB232" s="212"/>
      <c r="AC232" s="212"/>
      <c r="AD232" s="212"/>
      <c r="AE232" s="212"/>
      <c r="AF232" s="212"/>
      <c r="AG232" s="212" t="s">
        <v>489</v>
      </c>
      <c r="AH232" s="212"/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ht="20.399999999999999" outlineLevel="1" x14ac:dyDescent="0.25">
      <c r="A233" s="231">
        <v>69</v>
      </c>
      <c r="B233" s="232" t="s">
        <v>495</v>
      </c>
      <c r="C233" s="241" t="s">
        <v>496</v>
      </c>
      <c r="D233" s="233" t="s">
        <v>333</v>
      </c>
      <c r="E233" s="234">
        <v>2.1431499999999999</v>
      </c>
      <c r="F233" s="235"/>
      <c r="G233" s="236">
        <f>ROUND(E233*F233,2)</f>
        <v>0</v>
      </c>
      <c r="H233" s="235"/>
      <c r="I233" s="236">
        <f>ROUND(E233*H233,2)</f>
        <v>0</v>
      </c>
      <c r="J233" s="235"/>
      <c r="K233" s="236">
        <f>ROUND(E233*J233,2)</f>
        <v>0</v>
      </c>
      <c r="L233" s="236">
        <v>21</v>
      </c>
      <c r="M233" s="236">
        <f>G233*(1+L233/100)</f>
        <v>0</v>
      </c>
      <c r="N233" s="234">
        <v>0</v>
      </c>
      <c r="O233" s="234">
        <f>ROUND(E233*N233,2)</f>
        <v>0</v>
      </c>
      <c r="P233" s="234">
        <v>0</v>
      </c>
      <c r="Q233" s="234">
        <f>ROUND(E233*P233,2)</f>
        <v>0</v>
      </c>
      <c r="R233" s="236" t="s">
        <v>494</v>
      </c>
      <c r="S233" s="236" t="s">
        <v>185</v>
      </c>
      <c r="T233" s="237" t="s">
        <v>185</v>
      </c>
      <c r="U233" s="222">
        <v>0</v>
      </c>
      <c r="V233" s="222">
        <f>ROUND(E233*U233,2)</f>
        <v>0</v>
      </c>
      <c r="W233" s="222"/>
      <c r="X233" s="222" t="s">
        <v>488</v>
      </c>
      <c r="Y233" s="222" t="s">
        <v>188</v>
      </c>
      <c r="Z233" s="212"/>
      <c r="AA233" s="212"/>
      <c r="AB233" s="212"/>
      <c r="AC233" s="212"/>
      <c r="AD233" s="212"/>
      <c r="AE233" s="212"/>
      <c r="AF233" s="212"/>
      <c r="AG233" s="212" t="s">
        <v>489</v>
      </c>
      <c r="AH233" s="212"/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2" x14ac:dyDescent="0.25">
      <c r="A234" s="219"/>
      <c r="B234" s="220"/>
      <c r="C234" s="242" t="s">
        <v>497</v>
      </c>
      <c r="D234" s="239"/>
      <c r="E234" s="239"/>
      <c r="F234" s="239"/>
      <c r="G234" s="239"/>
      <c r="H234" s="222"/>
      <c r="I234" s="222"/>
      <c r="J234" s="222"/>
      <c r="K234" s="222"/>
      <c r="L234" s="222"/>
      <c r="M234" s="222"/>
      <c r="N234" s="221"/>
      <c r="O234" s="221"/>
      <c r="P234" s="221"/>
      <c r="Q234" s="221"/>
      <c r="R234" s="222"/>
      <c r="S234" s="222"/>
      <c r="T234" s="222"/>
      <c r="U234" s="222"/>
      <c r="V234" s="222"/>
      <c r="W234" s="222"/>
      <c r="X234" s="222"/>
      <c r="Y234" s="222"/>
      <c r="Z234" s="212"/>
      <c r="AA234" s="212"/>
      <c r="AB234" s="212"/>
      <c r="AC234" s="212"/>
      <c r="AD234" s="212"/>
      <c r="AE234" s="212"/>
      <c r="AF234" s="212"/>
      <c r="AG234" s="212" t="s">
        <v>191</v>
      </c>
      <c r="AH234" s="212"/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x14ac:dyDescent="0.25">
      <c r="A235" s="3"/>
      <c r="B235" s="4"/>
      <c r="C235" s="243"/>
      <c r="D235" s="6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AE235">
        <v>15</v>
      </c>
      <c r="AF235">
        <v>21</v>
      </c>
      <c r="AG235" t="s">
        <v>166</v>
      </c>
    </row>
    <row r="236" spans="1:60" x14ac:dyDescent="0.25">
      <c r="A236" s="215"/>
      <c r="B236" s="216" t="s">
        <v>29</v>
      </c>
      <c r="C236" s="244"/>
      <c r="D236" s="217"/>
      <c r="E236" s="218"/>
      <c r="F236" s="218"/>
      <c r="G236" s="230">
        <f>G8+G13+G25+G40+G48+G78+G108+G133+G140+G150+G158+G164+G177+G191+G215+G224+G227+G229</f>
        <v>0</v>
      </c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AE236">
        <f>SUMIF(L7:L234,AE235,G7:G234)</f>
        <v>0</v>
      </c>
      <c r="AF236">
        <f>SUMIF(L7:L234,AF235,G7:G234)</f>
        <v>0</v>
      </c>
      <c r="AG236" t="s">
        <v>216</v>
      </c>
    </row>
    <row r="237" spans="1:60" x14ac:dyDescent="0.25">
      <c r="A237" s="251" t="s">
        <v>498</v>
      </c>
      <c r="B237" s="251"/>
      <c r="C237" s="243"/>
      <c r="D237" s="6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60" x14ac:dyDescent="0.25">
      <c r="A238" s="3"/>
      <c r="B238" s="4" t="s">
        <v>499</v>
      </c>
      <c r="C238" s="243" t="s">
        <v>500</v>
      </c>
      <c r="D238" s="6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AG238" t="s">
        <v>501</v>
      </c>
    </row>
    <row r="239" spans="1:60" x14ac:dyDescent="0.25">
      <c r="A239" s="3"/>
      <c r="B239" s="4" t="s">
        <v>502</v>
      </c>
      <c r="C239" s="243" t="s">
        <v>503</v>
      </c>
      <c r="D239" s="6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AG239" t="s">
        <v>504</v>
      </c>
    </row>
    <row r="240" spans="1:60" x14ac:dyDescent="0.25">
      <c r="A240" s="3"/>
      <c r="B240" s="4"/>
      <c r="C240" s="243" t="s">
        <v>505</v>
      </c>
      <c r="D240" s="6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AG240" t="s">
        <v>506</v>
      </c>
    </row>
    <row r="241" spans="1:33" x14ac:dyDescent="0.25">
      <c r="A241" s="3"/>
      <c r="B241" s="4"/>
      <c r="C241" s="243"/>
      <c r="D241" s="6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33" x14ac:dyDescent="0.25">
      <c r="C242" s="245"/>
      <c r="D242" s="10"/>
      <c r="AG242" t="s">
        <v>217</v>
      </c>
    </row>
    <row r="243" spans="1:33" x14ac:dyDescent="0.25">
      <c r="D243" s="10"/>
    </row>
    <row r="244" spans="1:33" x14ac:dyDescent="0.25">
      <c r="D244" s="10"/>
    </row>
    <row r="245" spans="1:33" x14ac:dyDescent="0.25">
      <c r="D245" s="10"/>
    </row>
    <row r="246" spans="1:33" x14ac:dyDescent="0.25">
      <c r="D246" s="10"/>
    </row>
    <row r="247" spans="1:33" x14ac:dyDescent="0.25">
      <c r="D247" s="10"/>
    </row>
    <row r="248" spans="1:33" x14ac:dyDescent="0.25">
      <c r="D248" s="10"/>
    </row>
    <row r="249" spans="1:33" x14ac:dyDescent="0.25">
      <c r="D249" s="10"/>
    </row>
    <row r="250" spans="1:33" x14ac:dyDescent="0.25">
      <c r="D250" s="10"/>
    </row>
    <row r="251" spans="1:33" x14ac:dyDescent="0.25">
      <c r="D251" s="10"/>
    </row>
    <row r="252" spans="1:33" x14ac:dyDescent="0.25">
      <c r="D252" s="10"/>
    </row>
    <row r="253" spans="1:33" x14ac:dyDescent="0.25">
      <c r="D253" s="10"/>
    </row>
    <row r="254" spans="1:33" x14ac:dyDescent="0.25">
      <c r="D254" s="10"/>
    </row>
    <row r="255" spans="1:33" x14ac:dyDescent="0.25">
      <c r="D255" s="10"/>
    </row>
    <row r="256" spans="1:33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LCKTX/Saw59g2t6s7i1253LvZGOYFKYNDJn61m7+/SOh+OhLZEmRbi64WnUeTAu48RtvSHfN1ye8JePzZvjeyA==" saltValue="W8G/GRnau8RvT+iMAUkFGQ==" spinCount="100000" sheet="1" formatRows="0"/>
  <mergeCells count="47">
    <mergeCell ref="C234:G234"/>
    <mergeCell ref="C196:G196"/>
    <mergeCell ref="C201:G201"/>
    <mergeCell ref="C204:G204"/>
    <mergeCell ref="C217:G217"/>
    <mergeCell ref="C220:G220"/>
    <mergeCell ref="C226:G226"/>
    <mergeCell ref="C166:G166"/>
    <mergeCell ref="C169:G169"/>
    <mergeCell ref="C179:G179"/>
    <mergeCell ref="C182:G182"/>
    <mergeCell ref="C184:G184"/>
    <mergeCell ref="C187:G187"/>
    <mergeCell ref="C127:G127"/>
    <mergeCell ref="C135:G135"/>
    <mergeCell ref="C138:G138"/>
    <mergeCell ref="C148:G148"/>
    <mergeCell ref="C154:G154"/>
    <mergeCell ref="C160:G160"/>
    <mergeCell ref="C97:G97"/>
    <mergeCell ref="C110:G110"/>
    <mergeCell ref="C113:G113"/>
    <mergeCell ref="C116:G116"/>
    <mergeCell ref="C120:G120"/>
    <mergeCell ref="C124:G124"/>
    <mergeCell ref="C63:G63"/>
    <mergeCell ref="C76:G76"/>
    <mergeCell ref="C80:G80"/>
    <mergeCell ref="C88:G88"/>
    <mergeCell ref="C89:G89"/>
    <mergeCell ref="C94:G94"/>
    <mergeCell ref="C37:G37"/>
    <mergeCell ref="C42:G42"/>
    <mergeCell ref="C46:G46"/>
    <mergeCell ref="C50:G50"/>
    <mergeCell ref="C54:G54"/>
    <mergeCell ref="C59:G59"/>
    <mergeCell ref="A1:G1"/>
    <mergeCell ref="C2:G2"/>
    <mergeCell ref="C3:G3"/>
    <mergeCell ref="C4:G4"/>
    <mergeCell ref="A237:B237"/>
    <mergeCell ref="C15:G15"/>
    <mergeCell ref="C19:G19"/>
    <mergeCell ref="C27:G27"/>
    <mergeCell ref="C30:G30"/>
    <mergeCell ref="C33:G3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6" customWidth="1"/>
    <col min="3" max="3" width="63.33203125" style="17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7" t="s">
        <v>218</v>
      </c>
      <c r="B1" s="197"/>
      <c r="C1" s="197"/>
      <c r="D1" s="197"/>
      <c r="E1" s="197"/>
      <c r="F1" s="197"/>
      <c r="G1" s="197"/>
      <c r="AG1" t="s">
        <v>153</v>
      </c>
    </row>
    <row r="2" spans="1:60" ht="25.05" customHeight="1" x14ac:dyDescent="0.25">
      <c r="A2" s="198" t="s">
        <v>7</v>
      </c>
      <c r="B2" s="48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5.05" customHeight="1" x14ac:dyDescent="0.25">
      <c r="A3" s="198" t="s">
        <v>8</v>
      </c>
      <c r="B3" s="48" t="s">
        <v>65</v>
      </c>
      <c r="C3" s="201" t="s">
        <v>66</v>
      </c>
      <c r="D3" s="199"/>
      <c r="E3" s="199"/>
      <c r="F3" s="199"/>
      <c r="G3" s="200"/>
      <c r="AC3" s="176" t="s">
        <v>154</v>
      </c>
      <c r="AG3" t="s">
        <v>156</v>
      </c>
    </row>
    <row r="4" spans="1:60" ht="25.05" customHeight="1" x14ac:dyDescent="0.25">
      <c r="A4" s="202" t="s">
        <v>9</v>
      </c>
      <c r="B4" s="203" t="s">
        <v>65</v>
      </c>
      <c r="C4" s="204" t="s">
        <v>66</v>
      </c>
      <c r="D4" s="205"/>
      <c r="E4" s="205"/>
      <c r="F4" s="205"/>
      <c r="G4" s="206"/>
      <c r="AG4" t="s">
        <v>157</v>
      </c>
    </row>
    <row r="5" spans="1:60" x14ac:dyDescent="0.25">
      <c r="D5" s="10"/>
    </row>
    <row r="6" spans="1:60" ht="39.6" x14ac:dyDescent="0.25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5">
      <c r="A8" s="224" t="s">
        <v>180</v>
      </c>
      <c r="B8" s="225" t="s">
        <v>104</v>
      </c>
      <c r="C8" s="240" t="s">
        <v>105</v>
      </c>
      <c r="D8" s="226"/>
      <c r="E8" s="227"/>
      <c r="F8" s="228"/>
      <c r="G8" s="228">
        <f>SUMIF(AG9:AG12,"&lt;&gt;NOR",G9:G12)</f>
        <v>0</v>
      </c>
      <c r="H8" s="228"/>
      <c r="I8" s="228">
        <f>SUM(I9:I12)</f>
        <v>0</v>
      </c>
      <c r="J8" s="228"/>
      <c r="K8" s="228">
        <f>SUM(K9:K12)</f>
        <v>0</v>
      </c>
      <c r="L8" s="228"/>
      <c r="M8" s="228">
        <f>SUM(M9:M12)</f>
        <v>0</v>
      </c>
      <c r="N8" s="227"/>
      <c r="O8" s="227">
        <f>SUM(O9:O12)</f>
        <v>0.05</v>
      </c>
      <c r="P8" s="227"/>
      <c r="Q8" s="227">
        <f>SUM(Q9:Q12)</f>
        <v>0</v>
      </c>
      <c r="R8" s="228"/>
      <c r="S8" s="228"/>
      <c r="T8" s="229"/>
      <c r="U8" s="223"/>
      <c r="V8" s="223">
        <f>SUM(V9:V12)</f>
        <v>1.0900000000000001</v>
      </c>
      <c r="W8" s="223"/>
      <c r="X8" s="223"/>
      <c r="Y8" s="223"/>
      <c r="AG8" t="s">
        <v>181</v>
      </c>
    </row>
    <row r="9" spans="1:60" outlineLevel="1" x14ac:dyDescent="0.25">
      <c r="A9" s="231">
        <v>1</v>
      </c>
      <c r="B9" s="232" t="s">
        <v>507</v>
      </c>
      <c r="C9" s="241" t="s">
        <v>508</v>
      </c>
      <c r="D9" s="233" t="s">
        <v>410</v>
      </c>
      <c r="E9" s="234">
        <v>2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2.478E-2</v>
      </c>
      <c r="O9" s="234">
        <f>ROUND(E9*N9,2)</f>
        <v>0.05</v>
      </c>
      <c r="P9" s="234">
        <v>0</v>
      </c>
      <c r="Q9" s="234">
        <f>ROUND(E9*P9,2)</f>
        <v>0</v>
      </c>
      <c r="R9" s="236" t="s">
        <v>232</v>
      </c>
      <c r="S9" s="236" t="s">
        <v>185</v>
      </c>
      <c r="T9" s="237" t="s">
        <v>185</v>
      </c>
      <c r="U9" s="222">
        <v>0.54700000000000004</v>
      </c>
      <c r="V9" s="222">
        <f>ROUND(E9*U9,2)</f>
        <v>1.0900000000000001</v>
      </c>
      <c r="W9" s="222"/>
      <c r="X9" s="222" t="s">
        <v>223</v>
      </c>
      <c r="Y9" s="222" t="s">
        <v>188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ht="21" outlineLevel="2" x14ac:dyDescent="0.25">
      <c r="A10" s="219"/>
      <c r="B10" s="220"/>
      <c r="C10" s="249" t="s">
        <v>509</v>
      </c>
      <c r="D10" s="248"/>
      <c r="E10" s="248"/>
      <c r="F10" s="248"/>
      <c r="G10" s="248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226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38" t="str">
        <f>C10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5">
      <c r="A11" s="219"/>
      <c r="B11" s="220"/>
      <c r="C11" s="250" t="s">
        <v>510</v>
      </c>
      <c r="D11" s="246"/>
      <c r="E11" s="247">
        <v>1</v>
      </c>
      <c r="F11" s="222"/>
      <c r="G11" s="22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228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5">
      <c r="A12" s="219"/>
      <c r="B12" s="220"/>
      <c r="C12" s="250" t="s">
        <v>511</v>
      </c>
      <c r="D12" s="246"/>
      <c r="E12" s="247">
        <v>1</v>
      </c>
      <c r="F12" s="222"/>
      <c r="G12" s="22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228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x14ac:dyDescent="0.25">
      <c r="A13" s="224" t="s">
        <v>180</v>
      </c>
      <c r="B13" s="225" t="s">
        <v>108</v>
      </c>
      <c r="C13" s="240" t="s">
        <v>109</v>
      </c>
      <c r="D13" s="226"/>
      <c r="E13" s="227"/>
      <c r="F13" s="228"/>
      <c r="G13" s="228">
        <f>SUMIF(AG14:AG35,"&lt;&gt;NOR",G14:G35)</f>
        <v>0</v>
      </c>
      <c r="H13" s="228"/>
      <c r="I13" s="228">
        <f>SUM(I14:I35)</f>
        <v>0</v>
      </c>
      <c r="J13" s="228"/>
      <c r="K13" s="228">
        <f>SUM(K14:K35)</f>
        <v>0</v>
      </c>
      <c r="L13" s="228"/>
      <c r="M13" s="228">
        <f>SUM(M14:M35)</f>
        <v>0</v>
      </c>
      <c r="N13" s="227"/>
      <c r="O13" s="227">
        <f>SUM(O14:O35)</f>
        <v>0</v>
      </c>
      <c r="P13" s="227"/>
      <c r="Q13" s="227">
        <f>SUM(Q14:Q35)</f>
        <v>0</v>
      </c>
      <c r="R13" s="228"/>
      <c r="S13" s="228"/>
      <c r="T13" s="229"/>
      <c r="U13" s="223"/>
      <c r="V13" s="223">
        <f>SUM(V14:V35)</f>
        <v>31.880000000000003</v>
      </c>
      <c r="W13" s="223"/>
      <c r="X13" s="223"/>
      <c r="Y13" s="223"/>
      <c r="AG13" t="s">
        <v>181</v>
      </c>
    </row>
    <row r="14" spans="1:60" outlineLevel="1" x14ac:dyDescent="0.25">
      <c r="A14" s="231">
        <v>2</v>
      </c>
      <c r="B14" s="232" t="s">
        <v>512</v>
      </c>
      <c r="C14" s="241" t="s">
        <v>513</v>
      </c>
      <c r="D14" s="233" t="s">
        <v>231</v>
      </c>
      <c r="E14" s="234">
        <v>5.5650000000000004</v>
      </c>
      <c r="F14" s="235"/>
      <c r="G14" s="236">
        <f>ROUND(E14*F14,2)</f>
        <v>0</v>
      </c>
      <c r="H14" s="235"/>
      <c r="I14" s="236">
        <f>ROUND(E14*H14,2)</f>
        <v>0</v>
      </c>
      <c r="J14" s="235"/>
      <c r="K14" s="236">
        <f>ROUND(E14*J14,2)</f>
        <v>0</v>
      </c>
      <c r="L14" s="236">
        <v>21</v>
      </c>
      <c r="M14" s="236">
        <f>G14*(1+L14/100)</f>
        <v>0</v>
      </c>
      <c r="N14" s="234">
        <v>0</v>
      </c>
      <c r="O14" s="234">
        <f>ROUND(E14*N14,2)</f>
        <v>0</v>
      </c>
      <c r="P14" s="234">
        <v>0</v>
      </c>
      <c r="Q14" s="234">
        <f>ROUND(E14*P14,2)</f>
        <v>0</v>
      </c>
      <c r="R14" s="236" t="s">
        <v>232</v>
      </c>
      <c r="S14" s="236" t="s">
        <v>185</v>
      </c>
      <c r="T14" s="237" t="s">
        <v>185</v>
      </c>
      <c r="U14" s="222">
        <v>1.7629999999999999</v>
      </c>
      <c r="V14" s="222">
        <f>ROUND(E14*U14,2)</f>
        <v>9.81</v>
      </c>
      <c r="W14" s="222"/>
      <c r="X14" s="222" t="s">
        <v>223</v>
      </c>
      <c r="Y14" s="222" t="s">
        <v>188</v>
      </c>
      <c r="Z14" s="212"/>
      <c r="AA14" s="212"/>
      <c r="AB14" s="212"/>
      <c r="AC14" s="212"/>
      <c r="AD14" s="212"/>
      <c r="AE14" s="212"/>
      <c r="AF14" s="212"/>
      <c r="AG14" s="212" t="s">
        <v>253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2" x14ac:dyDescent="0.25">
      <c r="A15" s="219"/>
      <c r="B15" s="220"/>
      <c r="C15" s="249" t="s">
        <v>514</v>
      </c>
      <c r="D15" s="248"/>
      <c r="E15" s="248"/>
      <c r="F15" s="248"/>
      <c r="G15" s="248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226</v>
      </c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38" t="str">
        <f>C15</f>
        <v>Příplatek k cenám hloubených vykopávek za ztížení vykopávky v blízkosti podzemního vedení nebo výbušnin pro jakoukoliv třídu horniny.</v>
      </c>
      <c r="BB15" s="212"/>
      <c r="BC15" s="212"/>
      <c r="BD15" s="212"/>
      <c r="BE15" s="212"/>
      <c r="BF15" s="212"/>
      <c r="BG15" s="212"/>
      <c r="BH15" s="212"/>
    </row>
    <row r="16" spans="1:60" outlineLevel="2" x14ac:dyDescent="0.25">
      <c r="A16" s="219"/>
      <c r="B16" s="220"/>
      <c r="C16" s="250" t="s">
        <v>515</v>
      </c>
      <c r="D16" s="246"/>
      <c r="E16" s="247">
        <v>1.575</v>
      </c>
      <c r="F16" s="222"/>
      <c r="G16" s="22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228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5">
      <c r="A17" s="219"/>
      <c r="B17" s="220"/>
      <c r="C17" s="250" t="s">
        <v>516</v>
      </c>
      <c r="D17" s="246"/>
      <c r="E17" s="247">
        <v>1.9950000000000001</v>
      </c>
      <c r="F17" s="222"/>
      <c r="G17" s="22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228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3" x14ac:dyDescent="0.25">
      <c r="A18" s="219"/>
      <c r="B18" s="220"/>
      <c r="C18" s="250" t="s">
        <v>517</v>
      </c>
      <c r="D18" s="246"/>
      <c r="E18" s="247">
        <v>1.9950000000000001</v>
      </c>
      <c r="F18" s="222"/>
      <c r="G18" s="222"/>
      <c r="H18" s="222"/>
      <c r="I18" s="222"/>
      <c r="J18" s="222"/>
      <c r="K18" s="222"/>
      <c r="L18" s="222"/>
      <c r="M18" s="222"/>
      <c r="N18" s="221"/>
      <c r="O18" s="221"/>
      <c r="P18" s="221"/>
      <c r="Q18" s="221"/>
      <c r="R18" s="222"/>
      <c r="S18" s="222"/>
      <c r="T18" s="222"/>
      <c r="U18" s="222"/>
      <c r="V18" s="222"/>
      <c r="W18" s="222"/>
      <c r="X18" s="222"/>
      <c r="Y18" s="222"/>
      <c r="Z18" s="212"/>
      <c r="AA18" s="212"/>
      <c r="AB18" s="212"/>
      <c r="AC18" s="212"/>
      <c r="AD18" s="212"/>
      <c r="AE18" s="212"/>
      <c r="AF18" s="212"/>
      <c r="AG18" s="212" t="s">
        <v>228</v>
      </c>
      <c r="AH18" s="212">
        <v>0</v>
      </c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1" x14ac:dyDescent="0.25">
      <c r="A19" s="231">
        <v>3</v>
      </c>
      <c r="B19" s="232" t="s">
        <v>271</v>
      </c>
      <c r="C19" s="241" t="s">
        <v>272</v>
      </c>
      <c r="D19" s="233" t="s">
        <v>231</v>
      </c>
      <c r="E19" s="234">
        <v>119.01638</v>
      </c>
      <c r="F19" s="235"/>
      <c r="G19" s="236">
        <f>ROUND(E19*F19,2)</f>
        <v>0</v>
      </c>
      <c r="H19" s="235"/>
      <c r="I19" s="236">
        <f>ROUND(E19*H19,2)</f>
        <v>0</v>
      </c>
      <c r="J19" s="235"/>
      <c r="K19" s="236">
        <f>ROUND(E19*J19,2)</f>
        <v>0</v>
      </c>
      <c r="L19" s="236">
        <v>21</v>
      </c>
      <c r="M19" s="236">
        <f>G19*(1+L19/100)</f>
        <v>0</v>
      </c>
      <c r="N19" s="234">
        <v>0</v>
      </c>
      <c r="O19" s="234">
        <f>ROUND(E19*N19,2)</f>
        <v>0</v>
      </c>
      <c r="P19" s="234">
        <v>0</v>
      </c>
      <c r="Q19" s="234">
        <f>ROUND(E19*P19,2)</f>
        <v>0</v>
      </c>
      <c r="R19" s="236" t="s">
        <v>232</v>
      </c>
      <c r="S19" s="236" t="s">
        <v>185</v>
      </c>
      <c r="T19" s="237" t="s">
        <v>185</v>
      </c>
      <c r="U19" s="222">
        <v>0.16</v>
      </c>
      <c r="V19" s="222">
        <f>ROUND(E19*U19,2)</f>
        <v>19.04</v>
      </c>
      <c r="W19" s="222"/>
      <c r="X19" s="222" t="s">
        <v>223</v>
      </c>
      <c r="Y19" s="222" t="s">
        <v>188</v>
      </c>
      <c r="Z19" s="212"/>
      <c r="AA19" s="212"/>
      <c r="AB19" s="212"/>
      <c r="AC19" s="212"/>
      <c r="AD19" s="212"/>
      <c r="AE19" s="212"/>
      <c r="AF19" s="212"/>
      <c r="AG19" s="212" t="s">
        <v>253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1" outlineLevel="2" x14ac:dyDescent="0.25">
      <c r="A20" s="219"/>
      <c r="B20" s="220"/>
      <c r="C20" s="249" t="s">
        <v>273</v>
      </c>
      <c r="D20" s="248"/>
      <c r="E20" s="248"/>
      <c r="F20" s="248"/>
      <c r="G20" s="248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226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38" t="str">
        <f>C20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0" s="212"/>
      <c r="BC20" s="212"/>
      <c r="BD20" s="212"/>
      <c r="BE20" s="212"/>
      <c r="BF20" s="212"/>
      <c r="BG20" s="212"/>
      <c r="BH20" s="212"/>
    </row>
    <row r="21" spans="1:60" outlineLevel="2" x14ac:dyDescent="0.25">
      <c r="A21" s="219"/>
      <c r="B21" s="220"/>
      <c r="C21" s="250" t="s">
        <v>518</v>
      </c>
      <c r="D21" s="246"/>
      <c r="E21" s="247"/>
      <c r="F21" s="222"/>
      <c r="G21" s="22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228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20.399999999999999" outlineLevel="3" x14ac:dyDescent="0.25">
      <c r="A22" s="219"/>
      <c r="B22" s="220"/>
      <c r="C22" s="250" t="s">
        <v>519</v>
      </c>
      <c r="D22" s="246"/>
      <c r="E22" s="247">
        <v>77.025899999999993</v>
      </c>
      <c r="F22" s="222"/>
      <c r="G22" s="222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228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5">
      <c r="A23" s="219"/>
      <c r="B23" s="220"/>
      <c r="C23" s="250" t="s">
        <v>520</v>
      </c>
      <c r="D23" s="246"/>
      <c r="E23" s="247">
        <v>28.172969999999999</v>
      </c>
      <c r="F23" s="222"/>
      <c r="G23" s="222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228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5">
      <c r="A24" s="219"/>
      <c r="B24" s="220"/>
      <c r="C24" s="250" t="s">
        <v>521</v>
      </c>
      <c r="D24" s="246"/>
      <c r="E24" s="247">
        <v>34.309310000000004</v>
      </c>
      <c r="F24" s="222"/>
      <c r="G24" s="222"/>
      <c r="H24" s="222"/>
      <c r="I24" s="222"/>
      <c r="J24" s="222"/>
      <c r="K24" s="222"/>
      <c r="L24" s="222"/>
      <c r="M24" s="222"/>
      <c r="N24" s="221"/>
      <c r="O24" s="221"/>
      <c r="P24" s="221"/>
      <c r="Q24" s="221"/>
      <c r="R24" s="222"/>
      <c r="S24" s="222"/>
      <c r="T24" s="222"/>
      <c r="U24" s="222"/>
      <c r="V24" s="222"/>
      <c r="W24" s="222"/>
      <c r="X24" s="222"/>
      <c r="Y24" s="222"/>
      <c r="Z24" s="212"/>
      <c r="AA24" s="212"/>
      <c r="AB24" s="212"/>
      <c r="AC24" s="212"/>
      <c r="AD24" s="212"/>
      <c r="AE24" s="212"/>
      <c r="AF24" s="212"/>
      <c r="AG24" s="212" t="s">
        <v>228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5">
      <c r="A25" s="219"/>
      <c r="B25" s="220"/>
      <c r="C25" s="250" t="s">
        <v>522</v>
      </c>
      <c r="D25" s="246"/>
      <c r="E25" s="247">
        <v>-20.491800000000001</v>
      </c>
      <c r="F25" s="222"/>
      <c r="G25" s="22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228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5">
      <c r="A26" s="231">
        <v>4</v>
      </c>
      <c r="B26" s="232" t="s">
        <v>276</v>
      </c>
      <c r="C26" s="241" t="s">
        <v>277</v>
      </c>
      <c r="D26" s="233" t="s">
        <v>231</v>
      </c>
      <c r="E26" s="234">
        <v>35.704909999999998</v>
      </c>
      <c r="F26" s="235"/>
      <c r="G26" s="236">
        <f>ROUND(E26*F26,2)</f>
        <v>0</v>
      </c>
      <c r="H26" s="235"/>
      <c r="I26" s="236">
        <f>ROUND(E26*H26,2)</f>
        <v>0</v>
      </c>
      <c r="J26" s="235"/>
      <c r="K26" s="236">
        <f>ROUND(E26*J26,2)</f>
        <v>0</v>
      </c>
      <c r="L26" s="236">
        <v>21</v>
      </c>
      <c r="M26" s="236">
        <f>G26*(1+L26/100)</f>
        <v>0</v>
      </c>
      <c r="N26" s="234">
        <v>0</v>
      </c>
      <c r="O26" s="234">
        <f>ROUND(E26*N26,2)</f>
        <v>0</v>
      </c>
      <c r="P26" s="234">
        <v>0</v>
      </c>
      <c r="Q26" s="234">
        <f>ROUND(E26*P26,2)</f>
        <v>0</v>
      </c>
      <c r="R26" s="236" t="s">
        <v>232</v>
      </c>
      <c r="S26" s="236" t="s">
        <v>185</v>
      </c>
      <c r="T26" s="237" t="s">
        <v>185</v>
      </c>
      <c r="U26" s="222">
        <v>8.5000000000000006E-2</v>
      </c>
      <c r="V26" s="222">
        <f>ROUND(E26*U26,2)</f>
        <v>3.03</v>
      </c>
      <c r="W26" s="222"/>
      <c r="X26" s="222" t="s">
        <v>223</v>
      </c>
      <c r="Y26" s="222" t="s">
        <v>188</v>
      </c>
      <c r="Z26" s="212"/>
      <c r="AA26" s="212"/>
      <c r="AB26" s="212"/>
      <c r="AC26" s="212"/>
      <c r="AD26" s="212"/>
      <c r="AE26" s="212"/>
      <c r="AF26" s="212"/>
      <c r="AG26" s="212" t="s">
        <v>253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ht="21" outlineLevel="2" x14ac:dyDescent="0.25">
      <c r="A27" s="219"/>
      <c r="B27" s="220"/>
      <c r="C27" s="249" t="s">
        <v>273</v>
      </c>
      <c r="D27" s="248"/>
      <c r="E27" s="248"/>
      <c r="F27" s="248"/>
      <c r="G27" s="248"/>
      <c r="H27" s="222"/>
      <c r="I27" s="222"/>
      <c r="J27" s="222"/>
      <c r="K27" s="222"/>
      <c r="L27" s="222"/>
      <c r="M27" s="222"/>
      <c r="N27" s="221"/>
      <c r="O27" s="221"/>
      <c r="P27" s="221"/>
      <c r="Q27" s="221"/>
      <c r="R27" s="222"/>
      <c r="S27" s="222"/>
      <c r="T27" s="222"/>
      <c r="U27" s="222"/>
      <c r="V27" s="222"/>
      <c r="W27" s="222"/>
      <c r="X27" s="222"/>
      <c r="Y27" s="222"/>
      <c r="Z27" s="212"/>
      <c r="AA27" s="212"/>
      <c r="AB27" s="212"/>
      <c r="AC27" s="212"/>
      <c r="AD27" s="212"/>
      <c r="AE27" s="212"/>
      <c r="AF27" s="212"/>
      <c r="AG27" s="212" t="s">
        <v>226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38" t="str">
        <f>C27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7" s="212"/>
      <c r="BC27" s="212"/>
      <c r="BD27" s="212"/>
      <c r="BE27" s="212"/>
      <c r="BF27" s="212"/>
      <c r="BG27" s="212"/>
      <c r="BH27" s="212"/>
    </row>
    <row r="28" spans="1:60" outlineLevel="2" x14ac:dyDescent="0.25">
      <c r="A28" s="219"/>
      <c r="B28" s="220"/>
      <c r="C28" s="262" t="s">
        <v>259</v>
      </c>
      <c r="D28" s="252"/>
      <c r="E28" s="253"/>
      <c r="F28" s="222"/>
      <c r="G28" s="222"/>
      <c r="H28" s="222"/>
      <c r="I28" s="222"/>
      <c r="J28" s="222"/>
      <c r="K28" s="222"/>
      <c r="L28" s="222"/>
      <c r="M28" s="222"/>
      <c r="N28" s="221"/>
      <c r="O28" s="221"/>
      <c r="P28" s="221"/>
      <c r="Q28" s="221"/>
      <c r="R28" s="222"/>
      <c r="S28" s="222"/>
      <c r="T28" s="222"/>
      <c r="U28" s="222"/>
      <c r="V28" s="222"/>
      <c r="W28" s="222"/>
      <c r="X28" s="222"/>
      <c r="Y28" s="222"/>
      <c r="Z28" s="212"/>
      <c r="AA28" s="212"/>
      <c r="AB28" s="212"/>
      <c r="AC28" s="212"/>
      <c r="AD28" s="212"/>
      <c r="AE28" s="212"/>
      <c r="AF28" s="212"/>
      <c r="AG28" s="212" t="s">
        <v>228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5">
      <c r="A29" s="219"/>
      <c r="B29" s="220"/>
      <c r="C29" s="263" t="s">
        <v>523</v>
      </c>
      <c r="D29" s="252"/>
      <c r="E29" s="253"/>
      <c r="F29" s="222"/>
      <c r="G29" s="222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228</v>
      </c>
      <c r="AH29" s="212">
        <v>2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ht="20.399999999999999" outlineLevel="3" x14ac:dyDescent="0.25">
      <c r="A30" s="219"/>
      <c r="B30" s="220"/>
      <c r="C30" s="263" t="s">
        <v>524</v>
      </c>
      <c r="D30" s="252"/>
      <c r="E30" s="253">
        <v>77.025899999999993</v>
      </c>
      <c r="F30" s="222"/>
      <c r="G30" s="222"/>
      <c r="H30" s="222"/>
      <c r="I30" s="222"/>
      <c r="J30" s="222"/>
      <c r="K30" s="222"/>
      <c r="L30" s="222"/>
      <c r="M30" s="222"/>
      <c r="N30" s="221"/>
      <c r="O30" s="221"/>
      <c r="P30" s="221"/>
      <c r="Q30" s="221"/>
      <c r="R30" s="222"/>
      <c r="S30" s="222"/>
      <c r="T30" s="222"/>
      <c r="U30" s="222"/>
      <c r="V30" s="222"/>
      <c r="W30" s="222"/>
      <c r="X30" s="222"/>
      <c r="Y30" s="222"/>
      <c r="Z30" s="212"/>
      <c r="AA30" s="212"/>
      <c r="AB30" s="212"/>
      <c r="AC30" s="212"/>
      <c r="AD30" s="212"/>
      <c r="AE30" s="212"/>
      <c r="AF30" s="212"/>
      <c r="AG30" s="212" t="s">
        <v>228</v>
      </c>
      <c r="AH30" s="212">
        <v>2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5">
      <c r="A31" s="219"/>
      <c r="B31" s="220"/>
      <c r="C31" s="263" t="s">
        <v>525</v>
      </c>
      <c r="D31" s="252"/>
      <c r="E31" s="253">
        <v>28.172969999999999</v>
      </c>
      <c r="F31" s="222"/>
      <c r="G31" s="222"/>
      <c r="H31" s="222"/>
      <c r="I31" s="222"/>
      <c r="J31" s="222"/>
      <c r="K31" s="222"/>
      <c r="L31" s="222"/>
      <c r="M31" s="222"/>
      <c r="N31" s="221"/>
      <c r="O31" s="221"/>
      <c r="P31" s="221"/>
      <c r="Q31" s="221"/>
      <c r="R31" s="222"/>
      <c r="S31" s="222"/>
      <c r="T31" s="222"/>
      <c r="U31" s="222"/>
      <c r="V31" s="222"/>
      <c r="W31" s="222"/>
      <c r="X31" s="222"/>
      <c r="Y31" s="222"/>
      <c r="Z31" s="212"/>
      <c r="AA31" s="212"/>
      <c r="AB31" s="212"/>
      <c r="AC31" s="212"/>
      <c r="AD31" s="212"/>
      <c r="AE31" s="212"/>
      <c r="AF31" s="212"/>
      <c r="AG31" s="212" t="s">
        <v>228</v>
      </c>
      <c r="AH31" s="212">
        <v>2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3" x14ac:dyDescent="0.25">
      <c r="A32" s="219"/>
      <c r="B32" s="220"/>
      <c r="C32" s="263" t="s">
        <v>526</v>
      </c>
      <c r="D32" s="252"/>
      <c r="E32" s="253">
        <v>34.309310000000004</v>
      </c>
      <c r="F32" s="222"/>
      <c r="G32" s="222"/>
      <c r="H32" s="222"/>
      <c r="I32" s="222"/>
      <c r="J32" s="222"/>
      <c r="K32" s="222"/>
      <c r="L32" s="222"/>
      <c r="M32" s="222"/>
      <c r="N32" s="221"/>
      <c r="O32" s="221"/>
      <c r="P32" s="221"/>
      <c r="Q32" s="221"/>
      <c r="R32" s="222"/>
      <c r="S32" s="222"/>
      <c r="T32" s="222"/>
      <c r="U32" s="222"/>
      <c r="V32" s="222"/>
      <c r="W32" s="222"/>
      <c r="X32" s="222"/>
      <c r="Y32" s="222"/>
      <c r="Z32" s="212"/>
      <c r="AA32" s="212"/>
      <c r="AB32" s="212"/>
      <c r="AC32" s="212"/>
      <c r="AD32" s="212"/>
      <c r="AE32" s="212"/>
      <c r="AF32" s="212"/>
      <c r="AG32" s="212" t="s">
        <v>228</v>
      </c>
      <c r="AH32" s="212">
        <v>2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5">
      <c r="A33" s="219"/>
      <c r="B33" s="220"/>
      <c r="C33" s="263" t="s">
        <v>527</v>
      </c>
      <c r="D33" s="252"/>
      <c r="E33" s="253">
        <v>-20.491800000000001</v>
      </c>
      <c r="F33" s="222"/>
      <c r="G33" s="222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228</v>
      </c>
      <c r="AH33" s="212">
        <v>2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5">
      <c r="A34" s="219"/>
      <c r="B34" s="220"/>
      <c r="C34" s="262" t="s">
        <v>262</v>
      </c>
      <c r="D34" s="252"/>
      <c r="E34" s="253"/>
      <c r="F34" s="222"/>
      <c r="G34" s="222"/>
      <c r="H34" s="222"/>
      <c r="I34" s="222"/>
      <c r="J34" s="222"/>
      <c r="K34" s="222"/>
      <c r="L34" s="222"/>
      <c r="M34" s="222"/>
      <c r="N34" s="221"/>
      <c r="O34" s="221"/>
      <c r="P34" s="221"/>
      <c r="Q34" s="221"/>
      <c r="R34" s="222"/>
      <c r="S34" s="222"/>
      <c r="T34" s="222"/>
      <c r="U34" s="222"/>
      <c r="V34" s="222"/>
      <c r="W34" s="222"/>
      <c r="X34" s="222"/>
      <c r="Y34" s="222"/>
      <c r="Z34" s="212"/>
      <c r="AA34" s="212"/>
      <c r="AB34" s="212"/>
      <c r="AC34" s="212"/>
      <c r="AD34" s="212"/>
      <c r="AE34" s="212"/>
      <c r="AF34" s="212"/>
      <c r="AG34" s="212" t="s">
        <v>228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5">
      <c r="A35" s="219"/>
      <c r="B35" s="220"/>
      <c r="C35" s="250" t="s">
        <v>528</v>
      </c>
      <c r="D35" s="246"/>
      <c r="E35" s="247">
        <v>35.704909999999998</v>
      </c>
      <c r="F35" s="222"/>
      <c r="G35" s="222"/>
      <c r="H35" s="222"/>
      <c r="I35" s="222"/>
      <c r="J35" s="222"/>
      <c r="K35" s="222"/>
      <c r="L35" s="222"/>
      <c r="M35" s="222"/>
      <c r="N35" s="221"/>
      <c r="O35" s="221"/>
      <c r="P35" s="221"/>
      <c r="Q35" s="221"/>
      <c r="R35" s="222"/>
      <c r="S35" s="222"/>
      <c r="T35" s="222"/>
      <c r="U35" s="222"/>
      <c r="V35" s="222"/>
      <c r="W35" s="222"/>
      <c r="X35" s="222"/>
      <c r="Y35" s="222"/>
      <c r="Z35" s="212"/>
      <c r="AA35" s="212"/>
      <c r="AB35" s="212"/>
      <c r="AC35" s="212"/>
      <c r="AD35" s="212"/>
      <c r="AE35" s="212"/>
      <c r="AF35" s="212"/>
      <c r="AG35" s="212" t="s">
        <v>228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x14ac:dyDescent="0.25">
      <c r="A36" s="224" t="s">
        <v>180</v>
      </c>
      <c r="B36" s="225" t="s">
        <v>110</v>
      </c>
      <c r="C36" s="240" t="s">
        <v>111</v>
      </c>
      <c r="D36" s="226"/>
      <c r="E36" s="227"/>
      <c r="F36" s="228"/>
      <c r="G36" s="228">
        <f>SUMIF(AG37:AG45,"&lt;&gt;NOR",G37:G45)</f>
        <v>0</v>
      </c>
      <c r="H36" s="228"/>
      <c r="I36" s="228">
        <f>SUM(I37:I45)</f>
        <v>0</v>
      </c>
      <c r="J36" s="228"/>
      <c r="K36" s="228">
        <f>SUM(K37:K45)</f>
        <v>0</v>
      </c>
      <c r="L36" s="228"/>
      <c r="M36" s="228">
        <f>SUM(M37:M45)</f>
        <v>0</v>
      </c>
      <c r="N36" s="227"/>
      <c r="O36" s="227">
        <f>SUM(O37:O45)</f>
        <v>0.11</v>
      </c>
      <c r="P36" s="227"/>
      <c r="Q36" s="227">
        <f>SUM(Q37:Q45)</f>
        <v>0</v>
      </c>
      <c r="R36" s="228"/>
      <c r="S36" s="228"/>
      <c r="T36" s="229"/>
      <c r="U36" s="223"/>
      <c r="V36" s="223">
        <f>SUM(V37:V45)</f>
        <v>34.630000000000003</v>
      </c>
      <c r="W36" s="223"/>
      <c r="X36" s="223"/>
      <c r="Y36" s="223"/>
      <c r="AG36" t="s">
        <v>181</v>
      </c>
    </row>
    <row r="37" spans="1:60" outlineLevel="1" x14ac:dyDescent="0.25">
      <c r="A37" s="231">
        <v>5</v>
      </c>
      <c r="B37" s="232" t="s">
        <v>280</v>
      </c>
      <c r="C37" s="241" t="s">
        <v>281</v>
      </c>
      <c r="D37" s="233" t="s">
        <v>221</v>
      </c>
      <c r="E37" s="234">
        <v>113.1647</v>
      </c>
      <c r="F37" s="235"/>
      <c r="G37" s="236">
        <f>ROUND(E37*F37,2)</f>
        <v>0</v>
      </c>
      <c r="H37" s="235"/>
      <c r="I37" s="236">
        <f>ROUND(E37*H37,2)</f>
        <v>0</v>
      </c>
      <c r="J37" s="235"/>
      <c r="K37" s="236">
        <f>ROUND(E37*J37,2)</f>
        <v>0</v>
      </c>
      <c r="L37" s="236">
        <v>21</v>
      </c>
      <c r="M37" s="236">
        <f>G37*(1+L37/100)</f>
        <v>0</v>
      </c>
      <c r="N37" s="234">
        <v>9.7999999999999997E-4</v>
      </c>
      <c r="O37" s="234">
        <f>ROUND(E37*N37,2)</f>
        <v>0.11</v>
      </c>
      <c r="P37" s="234">
        <v>0</v>
      </c>
      <c r="Q37" s="234">
        <f>ROUND(E37*P37,2)</f>
        <v>0</v>
      </c>
      <c r="R37" s="236" t="s">
        <v>232</v>
      </c>
      <c r="S37" s="236" t="s">
        <v>185</v>
      </c>
      <c r="T37" s="237" t="s">
        <v>185</v>
      </c>
      <c r="U37" s="222">
        <v>0.23599999999999999</v>
      </c>
      <c r="V37" s="222">
        <f>ROUND(E37*U37,2)</f>
        <v>26.71</v>
      </c>
      <c r="W37" s="222"/>
      <c r="X37" s="222" t="s">
        <v>223</v>
      </c>
      <c r="Y37" s="222" t="s">
        <v>188</v>
      </c>
      <c r="Z37" s="212"/>
      <c r="AA37" s="212"/>
      <c r="AB37" s="212"/>
      <c r="AC37" s="212"/>
      <c r="AD37" s="212"/>
      <c r="AE37" s="212"/>
      <c r="AF37" s="212"/>
      <c r="AG37" s="212" t="s">
        <v>224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5">
      <c r="A38" s="219"/>
      <c r="B38" s="220"/>
      <c r="C38" s="249" t="s">
        <v>282</v>
      </c>
      <c r="D38" s="248"/>
      <c r="E38" s="248"/>
      <c r="F38" s="248"/>
      <c r="G38" s="248"/>
      <c r="H38" s="222"/>
      <c r="I38" s="222"/>
      <c r="J38" s="222"/>
      <c r="K38" s="222"/>
      <c r="L38" s="222"/>
      <c r="M38" s="222"/>
      <c r="N38" s="221"/>
      <c r="O38" s="221"/>
      <c r="P38" s="221"/>
      <c r="Q38" s="221"/>
      <c r="R38" s="222"/>
      <c r="S38" s="222"/>
      <c r="T38" s="222"/>
      <c r="U38" s="222"/>
      <c r="V38" s="222"/>
      <c r="W38" s="222"/>
      <c r="X38" s="222"/>
      <c r="Y38" s="222"/>
      <c r="Z38" s="212"/>
      <c r="AA38" s="212"/>
      <c r="AB38" s="212"/>
      <c r="AC38" s="212"/>
      <c r="AD38" s="212"/>
      <c r="AE38" s="212"/>
      <c r="AF38" s="212"/>
      <c r="AG38" s="212" t="s">
        <v>226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5">
      <c r="A39" s="219"/>
      <c r="B39" s="220"/>
      <c r="C39" s="250" t="s">
        <v>518</v>
      </c>
      <c r="D39" s="246"/>
      <c r="E39" s="247"/>
      <c r="F39" s="222"/>
      <c r="G39" s="222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228</v>
      </c>
      <c r="AH39" s="212">
        <v>0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5">
      <c r="A40" s="219"/>
      <c r="B40" s="220"/>
      <c r="C40" s="250" t="s">
        <v>529</v>
      </c>
      <c r="D40" s="246"/>
      <c r="E40" s="247">
        <v>30.242100000000001</v>
      </c>
      <c r="F40" s="222"/>
      <c r="G40" s="222"/>
      <c r="H40" s="222"/>
      <c r="I40" s="222"/>
      <c r="J40" s="222"/>
      <c r="K40" s="222"/>
      <c r="L40" s="222"/>
      <c r="M40" s="222"/>
      <c r="N40" s="221"/>
      <c r="O40" s="221"/>
      <c r="P40" s="221"/>
      <c r="Q40" s="221"/>
      <c r="R40" s="222"/>
      <c r="S40" s="222"/>
      <c r="T40" s="222"/>
      <c r="U40" s="222"/>
      <c r="V40" s="222"/>
      <c r="W40" s="222"/>
      <c r="X40" s="222"/>
      <c r="Y40" s="222"/>
      <c r="Z40" s="212"/>
      <c r="AA40" s="212"/>
      <c r="AB40" s="212"/>
      <c r="AC40" s="212"/>
      <c r="AD40" s="212"/>
      <c r="AE40" s="212"/>
      <c r="AF40" s="212"/>
      <c r="AG40" s="212" t="s">
        <v>228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5">
      <c r="A41" s="219"/>
      <c r="B41" s="220"/>
      <c r="C41" s="250" t="s">
        <v>530</v>
      </c>
      <c r="D41" s="246"/>
      <c r="E41" s="247">
        <v>98.026600000000002</v>
      </c>
      <c r="F41" s="222"/>
      <c r="G41" s="222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228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5">
      <c r="A42" s="219"/>
      <c r="B42" s="220"/>
      <c r="C42" s="250" t="s">
        <v>531</v>
      </c>
      <c r="D42" s="246"/>
      <c r="E42" s="247">
        <v>-15.103999999999999</v>
      </c>
      <c r="F42" s="222"/>
      <c r="G42" s="222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228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5">
      <c r="A43" s="231">
        <v>6</v>
      </c>
      <c r="B43" s="232" t="s">
        <v>285</v>
      </c>
      <c r="C43" s="241" t="s">
        <v>286</v>
      </c>
      <c r="D43" s="233" t="s">
        <v>221</v>
      </c>
      <c r="E43" s="234">
        <v>113.1647</v>
      </c>
      <c r="F43" s="235"/>
      <c r="G43" s="236">
        <f>ROUND(E43*F43,2)</f>
        <v>0</v>
      </c>
      <c r="H43" s="235"/>
      <c r="I43" s="236">
        <f>ROUND(E43*H43,2)</f>
        <v>0</v>
      </c>
      <c r="J43" s="235"/>
      <c r="K43" s="236">
        <f>ROUND(E43*J43,2)</f>
        <v>0</v>
      </c>
      <c r="L43" s="236">
        <v>21</v>
      </c>
      <c r="M43" s="236">
        <f>G43*(1+L43/100)</f>
        <v>0</v>
      </c>
      <c r="N43" s="234">
        <v>0</v>
      </c>
      <c r="O43" s="234">
        <f>ROUND(E43*N43,2)</f>
        <v>0</v>
      </c>
      <c r="P43" s="234">
        <v>0</v>
      </c>
      <c r="Q43" s="234">
        <f>ROUND(E43*P43,2)</f>
        <v>0</v>
      </c>
      <c r="R43" s="236" t="s">
        <v>232</v>
      </c>
      <c r="S43" s="236" t="s">
        <v>185</v>
      </c>
      <c r="T43" s="237" t="s">
        <v>185</v>
      </c>
      <c r="U43" s="222">
        <v>7.0000000000000007E-2</v>
      </c>
      <c r="V43" s="222">
        <f>ROUND(E43*U43,2)</f>
        <v>7.92</v>
      </c>
      <c r="W43" s="222"/>
      <c r="X43" s="222" t="s">
        <v>223</v>
      </c>
      <c r="Y43" s="222" t="s">
        <v>188</v>
      </c>
      <c r="Z43" s="212"/>
      <c r="AA43" s="212"/>
      <c r="AB43" s="212"/>
      <c r="AC43" s="212"/>
      <c r="AD43" s="212"/>
      <c r="AE43" s="212"/>
      <c r="AF43" s="212"/>
      <c r="AG43" s="212" t="s">
        <v>224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2" x14ac:dyDescent="0.25">
      <c r="A44" s="219"/>
      <c r="B44" s="220"/>
      <c r="C44" s="249" t="s">
        <v>287</v>
      </c>
      <c r="D44" s="248"/>
      <c r="E44" s="248"/>
      <c r="F44" s="248"/>
      <c r="G44" s="248"/>
      <c r="H44" s="222"/>
      <c r="I44" s="222"/>
      <c r="J44" s="222"/>
      <c r="K44" s="222"/>
      <c r="L44" s="222"/>
      <c r="M44" s="222"/>
      <c r="N44" s="221"/>
      <c r="O44" s="221"/>
      <c r="P44" s="221"/>
      <c r="Q44" s="221"/>
      <c r="R44" s="222"/>
      <c r="S44" s="222"/>
      <c r="T44" s="222"/>
      <c r="U44" s="222"/>
      <c r="V44" s="222"/>
      <c r="W44" s="222"/>
      <c r="X44" s="222"/>
      <c r="Y44" s="222"/>
      <c r="Z44" s="212"/>
      <c r="AA44" s="212"/>
      <c r="AB44" s="212"/>
      <c r="AC44" s="212"/>
      <c r="AD44" s="212"/>
      <c r="AE44" s="212"/>
      <c r="AF44" s="212"/>
      <c r="AG44" s="212" t="s">
        <v>226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5">
      <c r="A45" s="219"/>
      <c r="B45" s="220"/>
      <c r="C45" s="250" t="s">
        <v>532</v>
      </c>
      <c r="D45" s="246"/>
      <c r="E45" s="247">
        <v>113.1647</v>
      </c>
      <c r="F45" s="222"/>
      <c r="G45" s="222"/>
      <c r="H45" s="222"/>
      <c r="I45" s="222"/>
      <c r="J45" s="222"/>
      <c r="K45" s="222"/>
      <c r="L45" s="222"/>
      <c r="M45" s="222"/>
      <c r="N45" s="221"/>
      <c r="O45" s="221"/>
      <c r="P45" s="221"/>
      <c r="Q45" s="221"/>
      <c r="R45" s="222"/>
      <c r="S45" s="222"/>
      <c r="T45" s="222"/>
      <c r="U45" s="222"/>
      <c r="V45" s="222"/>
      <c r="W45" s="222"/>
      <c r="X45" s="222"/>
      <c r="Y45" s="222"/>
      <c r="Z45" s="212"/>
      <c r="AA45" s="212"/>
      <c r="AB45" s="212"/>
      <c r="AC45" s="212"/>
      <c r="AD45" s="212"/>
      <c r="AE45" s="212"/>
      <c r="AF45" s="212"/>
      <c r="AG45" s="212" t="s">
        <v>228</v>
      </c>
      <c r="AH45" s="212">
        <v>5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x14ac:dyDescent="0.25">
      <c r="A46" s="224" t="s">
        <v>180</v>
      </c>
      <c r="B46" s="225" t="s">
        <v>112</v>
      </c>
      <c r="C46" s="240" t="s">
        <v>113</v>
      </c>
      <c r="D46" s="226"/>
      <c r="E46" s="227"/>
      <c r="F46" s="228"/>
      <c r="G46" s="228">
        <f>SUMIF(AG47:AG62,"&lt;&gt;NOR",G47:G62)</f>
        <v>0</v>
      </c>
      <c r="H46" s="228"/>
      <c r="I46" s="228">
        <f>SUM(I47:I62)</f>
        <v>0</v>
      </c>
      <c r="J46" s="228"/>
      <c r="K46" s="228">
        <f>SUM(K47:K62)</f>
        <v>0</v>
      </c>
      <c r="L46" s="228"/>
      <c r="M46" s="228">
        <f>SUM(M47:M62)</f>
        <v>0</v>
      </c>
      <c r="N46" s="227"/>
      <c r="O46" s="227">
        <f>SUM(O47:O62)</f>
        <v>0</v>
      </c>
      <c r="P46" s="227"/>
      <c r="Q46" s="227">
        <f>SUM(Q47:Q62)</f>
        <v>0</v>
      </c>
      <c r="R46" s="228"/>
      <c r="S46" s="228"/>
      <c r="T46" s="229"/>
      <c r="U46" s="223"/>
      <c r="V46" s="223">
        <f>SUM(V47:V62)</f>
        <v>22.02</v>
      </c>
      <c r="W46" s="223"/>
      <c r="X46" s="223"/>
      <c r="Y46" s="223"/>
      <c r="AG46" t="s">
        <v>181</v>
      </c>
    </row>
    <row r="47" spans="1:60" outlineLevel="1" x14ac:dyDescent="0.25">
      <c r="A47" s="231">
        <v>7</v>
      </c>
      <c r="B47" s="232" t="s">
        <v>289</v>
      </c>
      <c r="C47" s="241" t="s">
        <v>290</v>
      </c>
      <c r="D47" s="233" t="s">
        <v>231</v>
      </c>
      <c r="E47" s="234">
        <v>59.508189999999999</v>
      </c>
      <c r="F47" s="235"/>
      <c r="G47" s="236">
        <f>ROUND(E47*F47,2)</f>
        <v>0</v>
      </c>
      <c r="H47" s="235"/>
      <c r="I47" s="236">
        <f>ROUND(E47*H47,2)</f>
        <v>0</v>
      </c>
      <c r="J47" s="235"/>
      <c r="K47" s="236">
        <f>ROUND(E47*J47,2)</f>
        <v>0</v>
      </c>
      <c r="L47" s="236">
        <v>21</v>
      </c>
      <c r="M47" s="236">
        <f>G47*(1+L47/100)</f>
        <v>0</v>
      </c>
      <c r="N47" s="234">
        <v>0</v>
      </c>
      <c r="O47" s="234">
        <f>ROUND(E47*N47,2)</f>
        <v>0</v>
      </c>
      <c r="P47" s="234">
        <v>0</v>
      </c>
      <c r="Q47" s="234">
        <f>ROUND(E47*P47,2)</f>
        <v>0</v>
      </c>
      <c r="R47" s="236" t="s">
        <v>232</v>
      </c>
      <c r="S47" s="236" t="s">
        <v>185</v>
      </c>
      <c r="T47" s="237" t="s">
        <v>185</v>
      </c>
      <c r="U47" s="222">
        <v>0.34499999999999997</v>
      </c>
      <c r="V47" s="222">
        <f>ROUND(E47*U47,2)</f>
        <v>20.53</v>
      </c>
      <c r="W47" s="222"/>
      <c r="X47" s="222" t="s">
        <v>223</v>
      </c>
      <c r="Y47" s="222" t="s">
        <v>188</v>
      </c>
      <c r="Z47" s="212"/>
      <c r="AA47" s="212"/>
      <c r="AB47" s="212"/>
      <c r="AC47" s="212"/>
      <c r="AD47" s="212"/>
      <c r="AE47" s="212"/>
      <c r="AF47" s="212"/>
      <c r="AG47" s="212" t="s">
        <v>253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5">
      <c r="A48" s="219"/>
      <c r="B48" s="220"/>
      <c r="C48" s="249" t="s">
        <v>291</v>
      </c>
      <c r="D48" s="248"/>
      <c r="E48" s="248"/>
      <c r="F48" s="248"/>
      <c r="G48" s="248"/>
      <c r="H48" s="222"/>
      <c r="I48" s="222"/>
      <c r="J48" s="222"/>
      <c r="K48" s="222"/>
      <c r="L48" s="222"/>
      <c r="M48" s="222"/>
      <c r="N48" s="221"/>
      <c r="O48" s="221"/>
      <c r="P48" s="221"/>
      <c r="Q48" s="221"/>
      <c r="R48" s="222"/>
      <c r="S48" s="222"/>
      <c r="T48" s="222"/>
      <c r="U48" s="222"/>
      <c r="V48" s="222"/>
      <c r="W48" s="222"/>
      <c r="X48" s="222"/>
      <c r="Y48" s="222"/>
      <c r="Z48" s="212"/>
      <c r="AA48" s="212"/>
      <c r="AB48" s="212"/>
      <c r="AC48" s="212"/>
      <c r="AD48" s="212"/>
      <c r="AE48" s="212"/>
      <c r="AF48" s="212"/>
      <c r="AG48" s="212" t="s">
        <v>226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38" t="str">
        <f>C48</f>
        <v>bez naložení do dopravní nádoby, ale s vyprázdněním dopravní nádoby na hromadu nebo na dopravní prostředek,</v>
      </c>
      <c r="BB48" s="212"/>
      <c r="BC48" s="212"/>
      <c r="BD48" s="212"/>
      <c r="BE48" s="212"/>
      <c r="BF48" s="212"/>
      <c r="BG48" s="212"/>
      <c r="BH48" s="212"/>
    </row>
    <row r="49" spans="1:60" outlineLevel="2" x14ac:dyDescent="0.25">
      <c r="A49" s="219"/>
      <c r="B49" s="220"/>
      <c r="C49" s="262" t="s">
        <v>259</v>
      </c>
      <c r="D49" s="252"/>
      <c r="E49" s="253"/>
      <c r="F49" s="222"/>
      <c r="G49" s="222"/>
      <c r="H49" s="222"/>
      <c r="I49" s="222"/>
      <c r="J49" s="222"/>
      <c r="K49" s="222"/>
      <c r="L49" s="222"/>
      <c r="M49" s="222"/>
      <c r="N49" s="221"/>
      <c r="O49" s="221"/>
      <c r="P49" s="221"/>
      <c r="Q49" s="221"/>
      <c r="R49" s="222"/>
      <c r="S49" s="222"/>
      <c r="T49" s="222"/>
      <c r="U49" s="222"/>
      <c r="V49" s="222"/>
      <c r="W49" s="222"/>
      <c r="X49" s="222"/>
      <c r="Y49" s="222"/>
      <c r="Z49" s="212"/>
      <c r="AA49" s="212"/>
      <c r="AB49" s="212"/>
      <c r="AC49" s="212"/>
      <c r="AD49" s="212"/>
      <c r="AE49" s="212"/>
      <c r="AF49" s="212"/>
      <c r="AG49" s="212" t="s">
        <v>228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5">
      <c r="A50" s="219"/>
      <c r="B50" s="220"/>
      <c r="C50" s="263" t="s">
        <v>523</v>
      </c>
      <c r="D50" s="252"/>
      <c r="E50" s="253"/>
      <c r="F50" s="222"/>
      <c r="G50" s="222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228</v>
      </c>
      <c r="AH50" s="212">
        <v>2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0.399999999999999" outlineLevel="3" x14ac:dyDescent="0.25">
      <c r="A51" s="219"/>
      <c r="B51" s="220"/>
      <c r="C51" s="263" t="s">
        <v>524</v>
      </c>
      <c r="D51" s="252"/>
      <c r="E51" s="253">
        <v>77.025899999999993</v>
      </c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228</v>
      </c>
      <c r="AH51" s="212">
        <v>2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5">
      <c r="A52" s="219"/>
      <c r="B52" s="220"/>
      <c r="C52" s="263" t="s">
        <v>525</v>
      </c>
      <c r="D52" s="252"/>
      <c r="E52" s="253">
        <v>28.172969999999999</v>
      </c>
      <c r="F52" s="222"/>
      <c r="G52" s="22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228</v>
      </c>
      <c r="AH52" s="212">
        <v>2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3" x14ac:dyDescent="0.25">
      <c r="A53" s="219"/>
      <c r="B53" s="220"/>
      <c r="C53" s="263" t="s">
        <v>526</v>
      </c>
      <c r="D53" s="252"/>
      <c r="E53" s="253">
        <v>34.309310000000004</v>
      </c>
      <c r="F53" s="222"/>
      <c r="G53" s="222"/>
      <c r="H53" s="222"/>
      <c r="I53" s="222"/>
      <c r="J53" s="222"/>
      <c r="K53" s="222"/>
      <c r="L53" s="222"/>
      <c r="M53" s="222"/>
      <c r="N53" s="221"/>
      <c r="O53" s="221"/>
      <c r="P53" s="221"/>
      <c r="Q53" s="221"/>
      <c r="R53" s="222"/>
      <c r="S53" s="222"/>
      <c r="T53" s="222"/>
      <c r="U53" s="222"/>
      <c r="V53" s="222"/>
      <c r="W53" s="222"/>
      <c r="X53" s="222"/>
      <c r="Y53" s="222"/>
      <c r="Z53" s="212"/>
      <c r="AA53" s="212"/>
      <c r="AB53" s="212"/>
      <c r="AC53" s="212"/>
      <c r="AD53" s="212"/>
      <c r="AE53" s="212"/>
      <c r="AF53" s="212"/>
      <c r="AG53" s="212" t="s">
        <v>228</v>
      </c>
      <c r="AH53" s="212">
        <v>2</v>
      </c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3" x14ac:dyDescent="0.25">
      <c r="A54" s="219"/>
      <c r="B54" s="220"/>
      <c r="C54" s="263" t="s">
        <v>527</v>
      </c>
      <c r="D54" s="252"/>
      <c r="E54" s="253">
        <v>-20.491800000000001</v>
      </c>
      <c r="F54" s="222"/>
      <c r="G54" s="222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228</v>
      </c>
      <c r="AH54" s="212">
        <v>2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5">
      <c r="A55" s="219"/>
      <c r="B55" s="220"/>
      <c r="C55" s="262" t="s">
        <v>262</v>
      </c>
      <c r="D55" s="252"/>
      <c r="E55" s="253"/>
      <c r="F55" s="222"/>
      <c r="G55" s="222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228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5">
      <c r="A56" s="219"/>
      <c r="B56" s="220"/>
      <c r="C56" s="250" t="s">
        <v>533</v>
      </c>
      <c r="D56" s="246"/>
      <c r="E56" s="247">
        <v>59.508189999999999</v>
      </c>
      <c r="F56" s="222"/>
      <c r="G56" s="222"/>
      <c r="H56" s="222"/>
      <c r="I56" s="222"/>
      <c r="J56" s="222"/>
      <c r="K56" s="222"/>
      <c r="L56" s="222"/>
      <c r="M56" s="222"/>
      <c r="N56" s="221"/>
      <c r="O56" s="221"/>
      <c r="P56" s="221"/>
      <c r="Q56" s="221"/>
      <c r="R56" s="222"/>
      <c r="S56" s="222"/>
      <c r="T56" s="222"/>
      <c r="U56" s="222"/>
      <c r="V56" s="222"/>
      <c r="W56" s="222"/>
      <c r="X56" s="222"/>
      <c r="Y56" s="222"/>
      <c r="Z56" s="212"/>
      <c r="AA56" s="212"/>
      <c r="AB56" s="212"/>
      <c r="AC56" s="212"/>
      <c r="AD56" s="212"/>
      <c r="AE56" s="212"/>
      <c r="AF56" s="212"/>
      <c r="AG56" s="212" t="s">
        <v>228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5">
      <c r="A57" s="231">
        <v>8</v>
      </c>
      <c r="B57" s="232" t="s">
        <v>235</v>
      </c>
      <c r="C57" s="241" t="s">
        <v>236</v>
      </c>
      <c r="D57" s="233" t="s">
        <v>231</v>
      </c>
      <c r="E57" s="234">
        <v>135.25582</v>
      </c>
      <c r="F57" s="235"/>
      <c r="G57" s="236">
        <f>ROUND(E57*F57,2)</f>
        <v>0</v>
      </c>
      <c r="H57" s="235"/>
      <c r="I57" s="236">
        <f>ROUND(E57*H57,2)</f>
        <v>0</v>
      </c>
      <c r="J57" s="235"/>
      <c r="K57" s="236">
        <f>ROUND(E57*J57,2)</f>
        <v>0</v>
      </c>
      <c r="L57" s="236">
        <v>21</v>
      </c>
      <c r="M57" s="236">
        <f>G57*(1+L57/100)</f>
        <v>0</v>
      </c>
      <c r="N57" s="234">
        <v>0</v>
      </c>
      <c r="O57" s="234">
        <f>ROUND(E57*N57,2)</f>
        <v>0</v>
      </c>
      <c r="P57" s="234">
        <v>0</v>
      </c>
      <c r="Q57" s="234">
        <f>ROUND(E57*P57,2)</f>
        <v>0</v>
      </c>
      <c r="R57" s="236" t="s">
        <v>232</v>
      </c>
      <c r="S57" s="236" t="s">
        <v>185</v>
      </c>
      <c r="T57" s="237" t="s">
        <v>185</v>
      </c>
      <c r="U57" s="222">
        <v>1.0999999999999999E-2</v>
      </c>
      <c r="V57" s="222">
        <f>ROUND(E57*U57,2)</f>
        <v>1.49</v>
      </c>
      <c r="W57" s="222"/>
      <c r="X57" s="222" t="s">
        <v>223</v>
      </c>
      <c r="Y57" s="222" t="s">
        <v>188</v>
      </c>
      <c r="Z57" s="212"/>
      <c r="AA57" s="212"/>
      <c r="AB57" s="212"/>
      <c r="AC57" s="212"/>
      <c r="AD57" s="212"/>
      <c r="AE57" s="212"/>
      <c r="AF57" s="212"/>
      <c r="AG57" s="212" t="s">
        <v>253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5">
      <c r="A58" s="219"/>
      <c r="B58" s="220"/>
      <c r="C58" s="249" t="s">
        <v>237</v>
      </c>
      <c r="D58" s="248"/>
      <c r="E58" s="248"/>
      <c r="F58" s="248"/>
      <c r="G58" s="248"/>
      <c r="H58" s="222"/>
      <c r="I58" s="222"/>
      <c r="J58" s="222"/>
      <c r="K58" s="222"/>
      <c r="L58" s="222"/>
      <c r="M58" s="222"/>
      <c r="N58" s="221"/>
      <c r="O58" s="221"/>
      <c r="P58" s="221"/>
      <c r="Q58" s="221"/>
      <c r="R58" s="222"/>
      <c r="S58" s="222"/>
      <c r="T58" s="222"/>
      <c r="U58" s="222"/>
      <c r="V58" s="222"/>
      <c r="W58" s="222"/>
      <c r="X58" s="222"/>
      <c r="Y58" s="222"/>
      <c r="Z58" s="212"/>
      <c r="AA58" s="212"/>
      <c r="AB58" s="212"/>
      <c r="AC58" s="212"/>
      <c r="AD58" s="212"/>
      <c r="AE58" s="212"/>
      <c r="AF58" s="212"/>
      <c r="AG58" s="212" t="s">
        <v>226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2" x14ac:dyDescent="0.25">
      <c r="A59" s="219"/>
      <c r="B59" s="220"/>
      <c r="C59" s="250" t="s">
        <v>534</v>
      </c>
      <c r="D59" s="246"/>
      <c r="E59" s="247">
        <v>135.25582</v>
      </c>
      <c r="F59" s="222"/>
      <c r="G59" s="222"/>
      <c r="H59" s="222"/>
      <c r="I59" s="222"/>
      <c r="J59" s="222"/>
      <c r="K59" s="222"/>
      <c r="L59" s="222"/>
      <c r="M59" s="222"/>
      <c r="N59" s="221"/>
      <c r="O59" s="221"/>
      <c r="P59" s="221"/>
      <c r="Q59" s="221"/>
      <c r="R59" s="222"/>
      <c r="S59" s="222"/>
      <c r="T59" s="222"/>
      <c r="U59" s="222"/>
      <c r="V59" s="222"/>
      <c r="W59" s="222"/>
      <c r="X59" s="222"/>
      <c r="Y59" s="222"/>
      <c r="Z59" s="212"/>
      <c r="AA59" s="212"/>
      <c r="AB59" s="212"/>
      <c r="AC59" s="212"/>
      <c r="AD59" s="212"/>
      <c r="AE59" s="212"/>
      <c r="AF59" s="212"/>
      <c r="AG59" s="212" t="s">
        <v>228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5">
      <c r="A60" s="231">
        <v>9</v>
      </c>
      <c r="B60" s="232" t="s">
        <v>310</v>
      </c>
      <c r="C60" s="241" t="s">
        <v>311</v>
      </c>
      <c r="D60" s="233" t="s">
        <v>231</v>
      </c>
      <c r="E60" s="234">
        <v>135.25582</v>
      </c>
      <c r="F60" s="235"/>
      <c r="G60" s="236">
        <f>ROUND(E60*F60,2)</f>
        <v>0</v>
      </c>
      <c r="H60" s="235"/>
      <c r="I60" s="236">
        <f>ROUND(E60*H60,2)</f>
        <v>0</v>
      </c>
      <c r="J60" s="235"/>
      <c r="K60" s="236">
        <f>ROUND(E60*J60,2)</f>
        <v>0</v>
      </c>
      <c r="L60" s="236">
        <v>21</v>
      </c>
      <c r="M60" s="236">
        <f>G60*(1+L60/100)</f>
        <v>0</v>
      </c>
      <c r="N60" s="234">
        <v>0</v>
      </c>
      <c r="O60" s="234">
        <f>ROUND(E60*N60,2)</f>
        <v>0</v>
      </c>
      <c r="P60" s="234">
        <v>0</v>
      </c>
      <c r="Q60" s="234">
        <f>ROUND(E60*P60,2)</f>
        <v>0</v>
      </c>
      <c r="R60" s="236" t="s">
        <v>232</v>
      </c>
      <c r="S60" s="236" t="s">
        <v>185</v>
      </c>
      <c r="T60" s="237" t="s">
        <v>185</v>
      </c>
      <c r="U60" s="222">
        <v>0</v>
      </c>
      <c r="V60" s="222">
        <f>ROUND(E60*U60,2)</f>
        <v>0</v>
      </c>
      <c r="W60" s="222"/>
      <c r="X60" s="222" t="s">
        <v>223</v>
      </c>
      <c r="Y60" s="222" t="s">
        <v>188</v>
      </c>
      <c r="Z60" s="212"/>
      <c r="AA60" s="212"/>
      <c r="AB60" s="212"/>
      <c r="AC60" s="212"/>
      <c r="AD60" s="212"/>
      <c r="AE60" s="212"/>
      <c r="AF60" s="212"/>
      <c r="AG60" s="212" t="s">
        <v>224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5">
      <c r="A61" s="219"/>
      <c r="B61" s="220"/>
      <c r="C61" s="242" t="s">
        <v>312</v>
      </c>
      <c r="D61" s="239"/>
      <c r="E61" s="239"/>
      <c r="F61" s="239"/>
      <c r="G61" s="239"/>
      <c r="H61" s="222"/>
      <c r="I61" s="222"/>
      <c r="J61" s="222"/>
      <c r="K61" s="222"/>
      <c r="L61" s="222"/>
      <c r="M61" s="222"/>
      <c r="N61" s="221"/>
      <c r="O61" s="221"/>
      <c r="P61" s="221"/>
      <c r="Q61" s="221"/>
      <c r="R61" s="222"/>
      <c r="S61" s="222"/>
      <c r="T61" s="222"/>
      <c r="U61" s="222"/>
      <c r="V61" s="222"/>
      <c r="W61" s="222"/>
      <c r="X61" s="222"/>
      <c r="Y61" s="222"/>
      <c r="Z61" s="212"/>
      <c r="AA61" s="212"/>
      <c r="AB61" s="212"/>
      <c r="AC61" s="212"/>
      <c r="AD61" s="212"/>
      <c r="AE61" s="212"/>
      <c r="AF61" s="212"/>
      <c r="AG61" s="212" t="s">
        <v>191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5">
      <c r="A62" s="219"/>
      <c r="B62" s="220"/>
      <c r="C62" s="250" t="s">
        <v>535</v>
      </c>
      <c r="D62" s="246"/>
      <c r="E62" s="247">
        <v>135.25582</v>
      </c>
      <c r="F62" s="222"/>
      <c r="G62" s="222"/>
      <c r="H62" s="222"/>
      <c r="I62" s="222"/>
      <c r="J62" s="222"/>
      <c r="K62" s="222"/>
      <c r="L62" s="222"/>
      <c r="M62" s="222"/>
      <c r="N62" s="221"/>
      <c r="O62" s="221"/>
      <c r="P62" s="221"/>
      <c r="Q62" s="221"/>
      <c r="R62" s="222"/>
      <c r="S62" s="222"/>
      <c r="T62" s="222"/>
      <c r="U62" s="222"/>
      <c r="V62" s="222"/>
      <c r="W62" s="222"/>
      <c r="X62" s="222"/>
      <c r="Y62" s="222"/>
      <c r="Z62" s="212"/>
      <c r="AA62" s="212"/>
      <c r="AB62" s="212"/>
      <c r="AC62" s="212"/>
      <c r="AD62" s="212"/>
      <c r="AE62" s="212"/>
      <c r="AF62" s="212"/>
      <c r="AG62" s="212" t="s">
        <v>228</v>
      </c>
      <c r="AH62" s="212">
        <v>5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x14ac:dyDescent="0.25">
      <c r="A63" s="224" t="s">
        <v>180</v>
      </c>
      <c r="B63" s="225" t="s">
        <v>114</v>
      </c>
      <c r="C63" s="240" t="s">
        <v>115</v>
      </c>
      <c r="D63" s="226"/>
      <c r="E63" s="227"/>
      <c r="F63" s="228"/>
      <c r="G63" s="228">
        <f>SUMIF(AG64:AG83,"&lt;&gt;NOR",G64:G83)</f>
        <v>0</v>
      </c>
      <c r="H63" s="228"/>
      <c r="I63" s="228">
        <f>SUM(I64:I83)</f>
        <v>0</v>
      </c>
      <c r="J63" s="228"/>
      <c r="K63" s="228">
        <f>SUM(K64:K83)</f>
        <v>0</v>
      </c>
      <c r="L63" s="228"/>
      <c r="M63" s="228">
        <f>SUM(M64:M83)</f>
        <v>0</v>
      </c>
      <c r="N63" s="227"/>
      <c r="O63" s="227">
        <f>SUM(O64:O83)</f>
        <v>194.37</v>
      </c>
      <c r="P63" s="227"/>
      <c r="Q63" s="227">
        <f>SUM(Q64:Q83)</f>
        <v>0</v>
      </c>
      <c r="R63" s="228"/>
      <c r="S63" s="228"/>
      <c r="T63" s="229"/>
      <c r="U63" s="223"/>
      <c r="V63" s="223">
        <f>SUM(V64:V83)</f>
        <v>75.650000000000006</v>
      </c>
      <c r="W63" s="223"/>
      <c r="X63" s="223"/>
      <c r="Y63" s="223"/>
      <c r="AG63" t="s">
        <v>181</v>
      </c>
    </row>
    <row r="64" spans="1:60" outlineLevel="1" x14ac:dyDescent="0.25">
      <c r="A64" s="231">
        <v>10</v>
      </c>
      <c r="B64" s="232" t="s">
        <v>317</v>
      </c>
      <c r="C64" s="241" t="s">
        <v>318</v>
      </c>
      <c r="D64" s="233" t="s">
        <v>231</v>
      </c>
      <c r="E64" s="234">
        <v>67.889340000000004</v>
      </c>
      <c r="F64" s="235"/>
      <c r="G64" s="236">
        <f>ROUND(E64*F64,2)</f>
        <v>0</v>
      </c>
      <c r="H64" s="235"/>
      <c r="I64" s="236">
        <f>ROUND(E64*H64,2)</f>
        <v>0</v>
      </c>
      <c r="J64" s="235"/>
      <c r="K64" s="236">
        <f>ROUND(E64*J64,2)</f>
        <v>0</v>
      </c>
      <c r="L64" s="236">
        <v>21</v>
      </c>
      <c r="M64" s="236">
        <f>G64*(1+L64/100)</f>
        <v>0</v>
      </c>
      <c r="N64" s="234">
        <v>0</v>
      </c>
      <c r="O64" s="234">
        <f>ROUND(E64*N64,2)</f>
        <v>0</v>
      </c>
      <c r="P64" s="234">
        <v>0</v>
      </c>
      <c r="Q64" s="234">
        <f>ROUND(E64*P64,2)</f>
        <v>0</v>
      </c>
      <c r="R64" s="236" t="s">
        <v>232</v>
      </c>
      <c r="S64" s="236" t="s">
        <v>185</v>
      </c>
      <c r="T64" s="237" t="s">
        <v>185</v>
      </c>
      <c r="U64" s="222">
        <v>0.20200000000000001</v>
      </c>
      <c r="V64" s="222">
        <f>ROUND(E64*U64,2)</f>
        <v>13.71</v>
      </c>
      <c r="W64" s="222"/>
      <c r="X64" s="222" t="s">
        <v>223</v>
      </c>
      <c r="Y64" s="222" t="s">
        <v>188</v>
      </c>
      <c r="Z64" s="212"/>
      <c r="AA64" s="212"/>
      <c r="AB64" s="212"/>
      <c r="AC64" s="212"/>
      <c r="AD64" s="212"/>
      <c r="AE64" s="212"/>
      <c r="AF64" s="212"/>
      <c r="AG64" s="212" t="s">
        <v>253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5">
      <c r="A65" s="219"/>
      <c r="B65" s="220"/>
      <c r="C65" s="249" t="s">
        <v>319</v>
      </c>
      <c r="D65" s="248"/>
      <c r="E65" s="248"/>
      <c r="F65" s="248"/>
      <c r="G65" s="248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226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2" x14ac:dyDescent="0.25">
      <c r="A66" s="219"/>
      <c r="B66" s="220"/>
      <c r="C66" s="264" t="s">
        <v>320</v>
      </c>
      <c r="D66" s="254"/>
      <c r="E66" s="254"/>
      <c r="F66" s="254"/>
      <c r="G66" s="254"/>
      <c r="H66" s="222"/>
      <c r="I66" s="222"/>
      <c r="J66" s="222"/>
      <c r="K66" s="222"/>
      <c r="L66" s="222"/>
      <c r="M66" s="222"/>
      <c r="N66" s="221"/>
      <c r="O66" s="221"/>
      <c r="P66" s="221"/>
      <c r="Q66" s="221"/>
      <c r="R66" s="222"/>
      <c r="S66" s="222"/>
      <c r="T66" s="222"/>
      <c r="U66" s="222"/>
      <c r="V66" s="222"/>
      <c r="W66" s="222"/>
      <c r="X66" s="222"/>
      <c r="Y66" s="222"/>
      <c r="Z66" s="212"/>
      <c r="AA66" s="212"/>
      <c r="AB66" s="212"/>
      <c r="AC66" s="212"/>
      <c r="AD66" s="212"/>
      <c r="AE66" s="212"/>
      <c r="AF66" s="212"/>
      <c r="AG66" s="212" t="s">
        <v>191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5">
      <c r="A67" s="219"/>
      <c r="B67" s="220"/>
      <c r="C67" s="250" t="s">
        <v>536</v>
      </c>
      <c r="D67" s="246"/>
      <c r="E67" s="247"/>
      <c r="F67" s="222"/>
      <c r="G67" s="222"/>
      <c r="H67" s="222"/>
      <c r="I67" s="222"/>
      <c r="J67" s="222"/>
      <c r="K67" s="222"/>
      <c r="L67" s="222"/>
      <c r="M67" s="222"/>
      <c r="N67" s="221"/>
      <c r="O67" s="221"/>
      <c r="P67" s="221"/>
      <c r="Q67" s="221"/>
      <c r="R67" s="222"/>
      <c r="S67" s="222"/>
      <c r="T67" s="222"/>
      <c r="U67" s="222"/>
      <c r="V67" s="222"/>
      <c r="W67" s="222"/>
      <c r="X67" s="222"/>
      <c r="Y67" s="222"/>
      <c r="Z67" s="212"/>
      <c r="AA67" s="212"/>
      <c r="AB67" s="212"/>
      <c r="AC67" s="212"/>
      <c r="AD67" s="212"/>
      <c r="AE67" s="212"/>
      <c r="AF67" s="212"/>
      <c r="AG67" s="212" t="s">
        <v>228</v>
      </c>
      <c r="AH67" s="212">
        <v>0</v>
      </c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3" x14ac:dyDescent="0.25">
      <c r="A68" s="219"/>
      <c r="B68" s="220"/>
      <c r="C68" s="250" t="s">
        <v>537</v>
      </c>
      <c r="D68" s="246"/>
      <c r="E68" s="247">
        <v>119.01638</v>
      </c>
      <c r="F68" s="222"/>
      <c r="G68" s="222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228</v>
      </c>
      <c r="AH68" s="212">
        <v>0</v>
      </c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3" x14ac:dyDescent="0.25">
      <c r="A69" s="219"/>
      <c r="B69" s="220"/>
      <c r="C69" s="250" t="s">
        <v>538</v>
      </c>
      <c r="D69" s="246"/>
      <c r="E69" s="247">
        <v>-11.16803</v>
      </c>
      <c r="F69" s="222"/>
      <c r="G69" s="222"/>
      <c r="H69" s="222"/>
      <c r="I69" s="222"/>
      <c r="J69" s="222"/>
      <c r="K69" s="222"/>
      <c r="L69" s="222"/>
      <c r="M69" s="222"/>
      <c r="N69" s="221"/>
      <c r="O69" s="221"/>
      <c r="P69" s="221"/>
      <c r="Q69" s="221"/>
      <c r="R69" s="222"/>
      <c r="S69" s="222"/>
      <c r="T69" s="222"/>
      <c r="U69" s="222"/>
      <c r="V69" s="222"/>
      <c r="W69" s="222"/>
      <c r="X69" s="222"/>
      <c r="Y69" s="222"/>
      <c r="Z69" s="212"/>
      <c r="AA69" s="212"/>
      <c r="AB69" s="212"/>
      <c r="AC69" s="212"/>
      <c r="AD69" s="212"/>
      <c r="AE69" s="212"/>
      <c r="AF69" s="212"/>
      <c r="AG69" s="212" t="s">
        <v>228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3" x14ac:dyDescent="0.25">
      <c r="A70" s="219"/>
      <c r="B70" s="220"/>
      <c r="C70" s="250" t="s">
        <v>539</v>
      </c>
      <c r="D70" s="246"/>
      <c r="E70" s="247">
        <v>-39.959009999999999</v>
      </c>
      <c r="F70" s="222"/>
      <c r="G70" s="222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228</v>
      </c>
      <c r="AH70" s="212">
        <v>0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5">
      <c r="A71" s="231">
        <v>11</v>
      </c>
      <c r="B71" s="232" t="s">
        <v>327</v>
      </c>
      <c r="C71" s="241" t="s">
        <v>328</v>
      </c>
      <c r="D71" s="233" t="s">
        <v>231</v>
      </c>
      <c r="E71" s="234">
        <v>39.027839999999998</v>
      </c>
      <c r="F71" s="235"/>
      <c r="G71" s="236">
        <f>ROUND(E71*F71,2)</f>
        <v>0</v>
      </c>
      <c r="H71" s="235"/>
      <c r="I71" s="236">
        <f>ROUND(E71*H71,2)</f>
        <v>0</v>
      </c>
      <c r="J71" s="235"/>
      <c r="K71" s="236">
        <f>ROUND(E71*J71,2)</f>
        <v>0</v>
      </c>
      <c r="L71" s="236">
        <v>21</v>
      </c>
      <c r="M71" s="236">
        <f>G71*(1+L71/100)</f>
        <v>0</v>
      </c>
      <c r="N71" s="234">
        <v>0</v>
      </c>
      <c r="O71" s="234">
        <f>ROUND(E71*N71,2)</f>
        <v>0</v>
      </c>
      <c r="P71" s="234">
        <v>0</v>
      </c>
      <c r="Q71" s="234">
        <f>ROUND(E71*P71,2)</f>
        <v>0</v>
      </c>
      <c r="R71" s="236" t="s">
        <v>232</v>
      </c>
      <c r="S71" s="236" t="s">
        <v>185</v>
      </c>
      <c r="T71" s="237" t="s">
        <v>185</v>
      </c>
      <c r="U71" s="222">
        <v>1.587</v>
      </c>
      <c r="V71" s="222">
        <f>ROUND(E71*U71,2)</f>
        <v>61.94</v>
      </c>
      <c r="W71" s="222"/>
      <c r="X71" s="222" t="s">
        <v>223</v>
      </c>
      <c r="Y71" s="222" t="s">
        <v>188</v>
      </c>
      <c r="Z71" s="212"/>
      <c r="AA71" s="212"/>
      <c r="AB71" s="212"/>
      <c r="AC71" s="212"/>
      <c r="AD71" s="212"/>
      <c r="AE71" s="212"/>
      <c r="AF71" s="212"/>
      <c r="AG71" s="212" t="s">
        <v>253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21" outlineLevel="2" x14ac:dyDescent="0.25">
      <c r="A72" s="219"/>
      <c r="B72" s="220"/>
      <c r="C72" s="249" t="s">
        <v>329</v>
      </c>
      <c r="D72" s="248"/>
      <c r="E72" s="248"/>
      <c r="F72" s="248"/>
      <c r="G72" s="248"/>
      <c r="H72" s="222"/>
      <c r="I72" s="222"/>
      <c r="J72" s="222"/>
      <c r="K72" s="222"/>
      <c r="L72" s="222"/>
      <c r="M72" s="222"/>
      <c r="N72" s="221"/>
      <c r="O72" s="221"/>
      <c r="P72" s="221"/>
      <c r="Q72" s="221"/>
      <c r="R72" s="222"/>
      <c r="S72" s="222"/>
      <c r="T72" s="222"/>
      <c r="U72" s="222"/>
      <c r="V72" s="222"/>
      <c r="W72" s="222"/>
      <c r="X72" s="222"/>
      <c r="Y72" s="222"/>
      <c r="Z72" s="212"/>
      <c r="AA72" s="212"/>
      <c r="AB72" s="212"/>
      <c r="AC72" s="212"/>
      <c r="AD72" s="212"/>
      <c r="AE72" s="212"/>
      <c r="AF72" s="212"/>
      <c r="AG72" s="212" t="s">
        <v>226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38" t="str">
        <f>C72</f>
        <v>sypaninou z vhodných hornin tř. 1 - 4 nebo materiálem připraveným podél výkopu ve vzdálenosti do 3 m od jeho kraje, pro jakoukoliv hloubku výkopu a jakoukoliv míru zhutnění,</v>
      </c>
      <c r="BB72" s="212"/>
      <c r="BC72" s="212"/>
      <c r="BD72" s="212"/>
      <c r="BE72" s="212"/>
      <c r="BF72" s="212"/>
      <c r="BG72" s="212"/>
      <c r="BH72" s="212"/>
    </row>
    <row r="73" spans="1:60" outlineLevel="2" x14ac:dyDescent="0.25">
      <c r="A73" s="219"/>
      <c r="B73" s="220"/>
      <c r="C73" s="250" t="s">
        <v>540</v>
      </c>
      <c r="D73" s="246"/>
      <c r="E73" s="247">
        <v>39.027839999999998</v>
      </c>
      <c r="F73" s="222"/>
      <c r="G73" s="222"/>
      <c r="H73" s="222"/>
      <c r="I73" s="222"/>
      <c r="J73" s="222"/>
      <c r="K73" s="222"/>
      <c r="L73" s="222"/>
      <c r="M73" s="222"/>
      <c r="N73" s="221"/>
      <c r="O73" s="221"/>
      <c r="P73" s="221"/>
      <c r="Q73" s="221"/>
      <c r="R73" s="222"/>
      <c r="S73" s="222"/>
      <c r="T73" s="222"/>
      <c r="U73" s="222"/>
      <c r="V73" s="222"/>
      <c r="W73" s="222"/>
      <c r="X73" s="222"/>
      <c r="Y73" s="222"/>
      <c r="Z73" s="212"/>
      <c r="AA73" s="212"/>
      <c r="AB73" s="212"/>
      <c r="AC73" s="212"/>
      <c r="AD73" s="212"/>
      <c r="AE73" s="212"/>
      <c r="AF73" s="212"/>
      <c r="AG73" s="212" t="s">
        <v>228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5">
      <c r="A74" s="231">
        <v>12</v>
      </c>
      <c r="B74" s="232" t="s">
        <v>331</v>
      </c>
      <c r="C74" s="241" t="s">
        <v>332</v>
      </c>
      <c r="D74" s="233" t="s">
        <v>333</v>
      </c>
      <c r="E74" s="234">
        <v>123.42282</v>
      </c>
      <c r="F74" s="235"/>
      <c r="G74" s="236">
        <f>ROUND(E74*F74,2)</f>
        <v>0</v>
      </c>
      <c r="H74" s="235"/>
      <c r="I74" s="236">
        <f>ROUND(E74*H74,2)</f>
        <v>0</v>
      </c>
      <c r="J74" s="235"/>
      <c r="K74" s="236">
        <f>ROUND(E74*J74,2)</f>
        <v>0</v>
      </c>
      <c r="L74" s="236">
        <v>21</v>
      </c>
      <c r="M74" s="236">
        <f>G74*(1+L74/100)</f>
        <v>0</v>
      </c>
      <c r="N74" s="234">
        <v>1</v>
      </c>
      <c r="O74" s="234">
        <f>ROUND(E74*N74,2)</f>
        <v>123.42</v>
      </c>
      <c r="P74" s="234">
        <v>0</v>
      </c>
      <c r="Q74" s="234">
        <f>ROUND(E74*P74,2)</f>
        <v>0</v>
      </c>
      <c r="R74" s="236" t="s">
        <v>334</v>
      </c>
      <c r="S74" s="236" t="s">
        <v>185</v>
      </c>
      <c r="T74" s="237" t="s">
        <v>185</v>
      </c>
      <c r="U74" s="222">
        <v>0</v>
      </c>
      <c r="V74" s="222">
        <f>ROUND(E74*U74,2)</f>
        <v>0</v>
      </c>
      <c r="W74" s="222"/>
      <c r="X74" s="222" t="s">
        <v>335</v>
      </c>
      <c r="Y74" s="222" t="s">
        <v>188</v>
      </c>
      <c r="Z74" s="212"/>
      <c r="AA74" s="212"/>
      <c r="AB74" s="212"/>
      <c r="AC74" s="212"/>
      <c r="AD74" s="212"/>
      <c r="AE74" s="212"/>
      <c r="AF74" s="212"/>
      <c r="AG74" s="212" t="s">
        <v>336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5">
      <c r="A75" s="219"/>
      <c r="B75" s="220"/>
      <c r="C75" s="250" t="s">
        <v>536</v>
      </c>
      <c r="D75" s="246"/>
      <c r="E75" s="247"/>
      <c r="F75" s="222"/>
      <c r="G75" s="222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228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5">
      <c r="A76" s="219"/>
      <c r="B76" s="220"/>
      <c r="C76" s="262" t="s">
        <v>259</v>
      </c>
      <c r="D76" s="252"/>
      <c r="E76" s="253"/>
      <c r="F76" s="222"/>
      <c r="G76" s="222"/>
      <c r="H76" s="222"/>
      <c r="I76" s="222"/>
      <c r="J76" s="222"/>
      <c r="K76" s="222"/>
      <c r="L76" s="222"/>
      <c r="M76" s="222"/>
      <c r="N76" s="221"/>
      <c r="O76" s="221"/>
      <c r="P76" s="221"/>
      <c r="Q76" s="221"/>
      <c r="R76" s="222"/>
      <c r="S76" s="222"/>
      <c r="T76" s="222"/>
      <c r="U76" s="222"/>
      <c r="V76" s="222"/>
      <c r="W76" s="222"/>
      <c r="X76" s="222"/>
      <c r="Y76" s="222"/>
      <c r="Z76" s="212"/>
      <c r="AA76" s="212"/>
      <c r="AB76" s="212"/>
      <c r="AC76" s="212"/>
      <c r="AD76" s="212"/>
      <c r="AE76" s="212"/>
      <c r="AF76" s="212"/>
      <c r="AG76" s="212" t="s">
        <v>228</v>
      </c>
      <c r="AH76" s="212"/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5">
      <c r="A77" s="219"/>
      <c r="B77" s="220"/>
      <c r="C77" s="263" t="s">
        <v>541</v>
      </c>
      <c r="D77" s="252"/>
      <c r="E77" s="253">
        <v>119.01638</v>
      </c>
      <c r="F77" s="222"/>
      <c r="G77" s="222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228</v>
      </c>
      <c r="AH77" s="212">
        <v>2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5">
      <c r="A78" s="219"/>
      <c r="B78" s="220"/>
      <c r="C78" s="263" t="s">
        <v>542</v>
      </c>
      <c r="D78" s="252"/>
      <c r="E78" s="253">
        <v>-11.16803</v>
      </c>
      <c r="F78" s="222"/>
      <c r="G78" s="222"/>
      <c r="H78" s="222"/>
      <c r="I78" s="222"/>
      <c r="J78" s="222"/>
      <c r="K78" s="222"/>
      <c r="L78" s="222"/>
      <c r="M78" s="222"/>
      <c r="N78" s="221"/>
      <c r="O78" s="221"/>
      <c r="P78" s="221"/>
      <c r="Q78" s="221"/>
      <c r="R78" s="222"/>
      <c r="S78" s="222"/>
      <c r="T78" s="222"/>
      <c r="U78" s="222"/>
      <c r="V78" s="222"/>
      <c r="W78" s="222"/>
      <c r="X78" s="222"/>
      <c r="Y78" s="222"/>
      <c r="Z78" s="212"/>
      <c r="AA78" s="212"/>
      <c r="AB78" s="212"/>
      <c r="AC78" s="212"/>
      <c r="AD78" s="212"/>
      <c r="AE78" s="212"/>
      <c r="AF78" s="212"/>
      <c r="AG78" s="212" t="s">
        <v>228</v>
      </c>
      <c r="AH78" s="212">
        <v>2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5">
      <c r="A79" s="219"/>
      <c r="B79" s="220"/>
      <c r="C79" s="263" t="s">
        <v>543</v>
      </c>
      <c r="D79" s="252"/>
      <c r="E79" s="253">
        <v>-39.959009999999999</v>
      </c>
      <c r="F79" s="222"/>
      <c r="G79" s="222"/>
      <c r="H79" s="222"/>
      <c r="I79" s="222"/>
      <c r="J79" s="222"/>
      <c r="K79" s="222"/>
      <c r="L79" s="222"/>
      <c r="M79" s="222"/>
      <c r="N79" s="221"/>
      <c r="O79" s="221"/>
      <c r="P79" s="221"/>
      <c r="Q79" s="221"/>
      <c r="R79" s="222"/>
      <c r="S79" s="222"/>
      <c r="T79" s="222"/>
      <c r="U79" s="222"/>
      <c r="V79" s="222"/>
      <c r="W79" s="222"/>
      <c r="X79" s="222"/>
      <c r="Y79" s="222"/>
      <c r="Z79" s="212"/>
      <c r="AA79" s="212"/>
      <c r="AB79" s="212"/>
      <c r="AC79" s="212"/>
      <c r="AD79" s="212"/>
      <c r="AE79" s="212"/>
      <c r="AF79" s="212"/>
      <c r="AG79" s="212" t="s">
        <v>228</v>
      </c>
      <c r="AH79" s="212">
        <v>2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5">
      <c r="A80" s="219"/>
      <c r="B80" s="220"/>
      <c r="C80" s="262" t="s">
        <v>262</v>
      </c>
      <c r="D80" s="252"/>
      <c r="E80" s="253"/>
      <c r="F80" s="222"/>
      <c r="G80" s="222"/>
      <c r="H80" s="222"/>
      <c r="I80" s="222"/>
      <c r="J80" s="222"/>
      <c r="K80" s="222"/>
      <c r="L80" s="222"/>
      <c r="M80" s="222"/>
      <c r="N80" s="221"/>
      <c r="O80" s="221"/>
      <c r="P80" s="221"/>
      <c r="Q80" s="221"/>
      <c r="R80" s="222"/>
      <c r="S80" s="222"/>
      <c r="T80" s="222"/>
      <c r="U80" s="222"/>
      <c r="V80" s="222"/>
      <c r="W80" s="222"/>
      <c r="X80" s="222"/>
      <c r="Y80" s="222"/>
      <c r="Z80" s="212"/>
      <c r="AA80" s="212"/>
      <c r="AB80" s="212"/>
      <c r="AC80" s="212"/>
      <c r="AD80" s="212"/>
      <c r="AE80" s="212"/>
      <c r="AF80" s="212"/>
      <c r="AG80" s="212" t="s">
        <v>228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5">
      <c r="A81" s="219"/>
      <c r="B81" s="220"/>
      <c r="C81" s="250" t="s">
        <v>544</v>
      </c>
      <c r="D81" s="246"/>
      <c r="E81" s="247">
        <v>123.42282</v>
      </c>
      <c r="F81" s="222"/>
      <c r="G81" s="222"/>
      <c r="H81" s="222"/>
      <c r="I81" s="222"/>
      <c r="J81" s="222"/>
      <c r="K81" s="222"/>
      <c r="L81" s="222"/>
      <c r="M81" s="222"/>
      <c r="N81" s="221"/>
      <c r="O81" s="221"/>
      <c r="P81" s="221"/>
      <c r="Q81" s="221"/>
      <c r="R81" s="222"/>
      <c r="S81" s="222"/>
      <c r="T81" s="222"/>
      <c r="U81" s="222"/>
      <c r="V81" s="222"/>
      <c r="W81" s="222"/>
      <c r="X81" s="222"/>
      <c r="Y81" s="222"/>
      <c r="Z81" s="212"/>
      <c r="AA81" s="212"/>
      <c r="AB81" s="212"/>
      <c r="AC81" s="212"/>
      <c r="AD81" s="212"/>
      <c r="AE81" s="212"/>
      <c r="AF81" s="212"/>
      <c r="AG81" s="212" t="s">
        <v>228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5">
      <c r="A82" s="231">
        <v>13</v>
      </c>
      <c r="B82" s="232" t="s">
        <v>341</v>
      </c>
      <c r="C82" s="241" t="s">
        <v>342</v>
      </c>
      <c r="D82" s="233" t="s">
        <v>333</v>
      </c>
      <c r="E82" s="234">
        <v>70.952619999999996</v>
      </c>
      <c r="F82" s="235"/>
      <c r="G82" s="236">
        <f>ROUND(E82*F82,2)</f>
        <v>0</v>
      </c>
      <c r="H82" s="235"/>
      <c r="I82" s="236">
        <f>ROUND(E82*H82,2)</f>
        <v>0</v>
      </c>
      <c r="J82" s="235"/>
      <c r="K82" s="236">
        <f>ROUND(E82*J82,2)</f>
        <v>0</v>
      </c>
      <c r="L82" s="236">
        <v>21</v>
      </c>
      <c r="M82" s="236">
        <f>G82*(1+L82/100)</f>
        <v>0</v>
      </c>
      <c r="N82" s="234">
        <v>1</v>
      </c>
      <c r="O82" s="234">
        <f>ROUND(E82*N82,2)</f>
        <v>70.95</v>
      </c>
      <c r="P82" s="234">
        <v>0</v>
      </c>
      <c r="Q82" s="234">
        <f>ROUND(E82*P82,2)</f>
        <v>0</v>
      </c>
      <c r="R82" s="236" t="s">
        <v>334</v>
      </c>
      <c r="S82" s="236" t="s">
        <v>185</v>
      </c>
      <c r="T82" s="237" t="s">
        <v>185</v>
      </c>
      <c r="U82" s="222">
        <v>0</v>
      </c>
      <c r="V82" s="222">
        <f>ROUND(E82*U82,2)</f>
        <v>0</v>
      </c>
      <c r="W82" s="222"/>
      <c r="X82" s="222" t="s">
        <v>335</v>
      </c>
      <c r="Y82" s="222" t="s">
        <v>188</v>
      </c>
      <c r="Z82" s="212"/>
      <c r="AA82" s="212"/>
      <c r="AB82" s="212"/>
      <c r="AC82" s="212"/>
      <c r="AD82" s="212"/>
      <c r="AE82" s="212"/>
      <c r="AF82" s="212"/>
      <c r="AG82" s="212" t="s">
        <v>336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5">
      <c r="A83" s="219"/>
      <c r="B83" s="220"/>
      <c r="C83" s="250" t="s">
        <v>545</v>
      </c>
      <c r="D83" s="246"/>
      <c r="E83" s="247">
        <v>70.952619999999996</v>
      </c>
      <c r="F83" s="222"/>
      <c r="G83" s="222"/>
      <c r="H83" s="222"/>
      <c r="I83" s="222"/>
      <c r="J83" s="222"/>
      <c r="K83" s="222"/>
      <c r="L83" s="222"/>
      <c r="M83" s="222"/>
      <c r="N83" s="221"/>
      <c r="O83" s="221"/>
      <c r="P83" s="221"/>
      <c r="Q83" s="221"/>
      <c r="R83" s="222"/>
      <c r="S83" s="222"/>
      <c r="T83" s="222"/>
      <c r="U83" s="222"/>
      <c r="V83" s="222"/>
      <c r="W83" s="222"/>
      <c r="X83" s="222"/>
      <c r="Y83" s="222"/>
      <c r="Z83" s="212"/>
      <c r="AA83" s="212"/>
      <c r="AB83" s="212"/>
      <c r="AC83" s="212"/>
      <c r="AD83" s="212"/>
      <c r="AE83" s="212"/>
      <c r="AF83" s="212"/>
      <c r="AG83" s="212" t="s">
        <v>228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x14ac:dyDescent="0.25">
      <c r="A84" s="224" t="s">
        <v>180</v>
      </c>
      <c r="B84" s="225" t="s">
        <v>120</v>
      </c>
      <c r="C84" s="240" t="s">
        <v>121</v>
      </c>
      <c r="D84" s="226"/>
      <c r="E84" s="227"/>
      <c r="F84" s="228"/>
      <c r="G84" s="228">
        <f>SUMIF(AG85:AG94,"&lt;&gt;NOR",G85:G94)</f>
        <v>0</v>
      </c>
      <c r="H84" s="228"/>
      <c r="I84" s="228">
        <f>SUM(I85:I94)</f>
        <v>0</v>
      </c>
      <c r="J84" s="228"/>
      <c r="K84" s="228">
        <f>SUM(K85:K94)</f>
        <v>0</v>
      </c>
      <c r="L84" s="228"/>
      <c r="M84" s="228">
        <f>SUM(M85:M94)</f>
        <v>0</v>
      </c>
      <c r="N84" s="227"/>
      <c r="O84" s="227">
        <f>SUM(O85:O94)</f>
        <v>21.259999999999998</v>
      </c>
      <c r="P84" s="227"/>
      <c r="Q84" s="227">
        <f>SUM(Q85:Q94)</f>
        <v>0</v>
      </c>
      <c r="R84" s="228"/>
      <c r="S84" s="228"/>
      <c r="T84" s="229"/>
      <c r="U84" s="223"/>
      <c r="V84" s="223">
        <f>SUM(V85:V94)</f>
        <v>19.38</v>
      </c>
      <c r="W84" s="223"/>
      <c r="X84" s="223"/>
      <c r="Y84" s="223"/>
      <c r="AG84" t="s">
        <v>181</v>
      </c>
    </row>
    <row r="85" spans="1:60" outlineLevel="1" x14ac:dyDescent="0.25">
      <c r="A85" s="231">
        <v>14</v>
      </c>
      <c r="B85" s="232" t="s">
        <v>380</v>
      </c>
      <c r="C85" s="241" t="s">
        <v>381</v>
      </c>
      <c r="D85" s="233" t="s">
        <v>231</v>
      </c>
      <c r="E85" s="234">
        <v>10.923030000000001</v>
      </c>
      <c r="F85" s="235"/>
      <c r="G85" s="236">
        <f>ROUND(E85*F85,2)</f>
        <v>0</v>
      </c>
      <c r="H85" s="235"/>
      <c r="I85" s="236">
        <f>ROUND(E85*H85,2)</f>
        <v>0</v>
      </c>
      <c r="J85" s="235"/>
      <c r="K85" s="236">
        <f>ROUND(E85*J85,2)</f>
        <v>0</v>
      </c>
      <c r="L85" s="236">
        <v>21</v>
      </c>
      <c r="M85" s="236">
        <f>G85*(1+L85/100)</f>
        <v>0</v>
      </c>
      <c r="N85" s="234">
        <v>1.8907700000000001</v>
      </c>
      <c r="O85" s="234">
        <f>ROUND(E85*N85,2)</f>
        <v>20.65</v>
      </c>
      <c r="P85" s="234">
        <v>0</v>
      </c>
      <c r="Q85" s="234">
        <f>ROUND(E85*P85,2)</f>
        <v>0</v>
      </c>
      <c r="R85" s="236" t="s">
        <v>377</v>
      </c>
      <c r="S85" s="236" t="s">
        <v>185</v>
      </c>
      <c r="T85" s="237" t="s">
        <v>185</v>
      </c>
      <c r="U85" s="222">
        <v>1.6950000000000001</v>
      </c>
      <c r="V85" s="222">
        <f>ROUND(E85*U85,2)</f>
        <v>18.510000000000002</v>
      </c>
      <c r="W85" s="222"/>
      <c r="X85" s="222" t="s">
        <v>223</v>
      </c>
      <c r="Y85" s="222" t="s">
        <v>188</v>
      </c>
      <c r="Z85" s="212"/>
      <c r="AA85" s="212"/>
      <c r="AB85" s="212"/>
      <c r="AC85" s="212"/>
      <c r="AD85" s="212"/>
      <c r="AE85" s="212"/>
      <c r="AF85" s="212"/>
      <c r="AG85" s="212" t="s">
        <v>253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2" x14ac:dyDescent="0.25">
      <c r="A86" s="219"/>
      <c r="B86" s="220"/>
      <c r="C86" s="249" t="s">
        <v>378</v>
      </c>
      <c r="D86" s="248"/>
      <c r="E86" s="248"/>
      <c r="F86" s="248"/>
      <c r="G86" s="248"/>
      <c r="H86" s="222"/>
      <c r="I86" s="222"/>
      <c r="J86" s="222"/>
      <c r="K86" s="222"/>
      <c r="L86" s="222"/>
      <c r="M86" s="222"/>
      <c r="N86" s="221"/>
      <c r="O86" s="221"/>
      <c r="P86" s="221"/>
      <c r="Q86" s="221"/>
      <c r="R86" s="222"/>
      <c r="S86" s="222"/>
      <c r="T86" s="222"/>
      <c r="U86" s="222"/>
      <c r="V86" s="222"/>
      <c r="W86" s="222"/>
      <c r="X86" s="222"/>
      <c r="Y86" s="222"/>
      <c r="Z86" s="212"/>
      <c r="AA86" s="212"/>
      <c r="AB86" s="212"/>
      <c r="AC86" s="212"/>
      <c r="AD86" s="212"/>
      <c r="AE86" s="212"/>
      <c r="AF86" s="212"/>
      <c r="AG86" s="212" t="s">
        <v>226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5">
      <c r="A87" s="219"/>
      <c r="B87" s="220"/>
      <c r="C87" s="250" t="s">
        <v>546</v>
      </c>
      <c r="D87" s="246"/>
      <c r="E87" s="247">
        <v>11.16803</v>
      </c>
      <c r="F87" s="222"/>
      <c r="G87" s="222"/>
      <c r="H87" s="222"/>
      <c r="I87" s="222"/>
      <c r="J87" s="222"/>
      <c r="K87" s="222"/>
      <c r="L87" s="222"/>
      <c r="M87" s="222"/>
      <c r="N87" s="221"/>
      <c r="O87" s="221"/>
      <c r="P87" s="221"/>
      <c r="Q87" s="221"/>
      <c r="R87" s="222"/>
      <c r="S87" s="222"/>
      <c r="T87" s="222"/>
      <c r="U87" s="222"/>
      <c r="V87" s="222"/>
      <c r="W87" s="222"/>
      <c r="X87" s="222"/>
      <c r="Y87" s="222"/>
      <c r="Z87" s="212"/>
      <c r="AA87" s="212"/>
      <c r="AB87" s="212"/>
      <c r="AC87" s="212"/>
      <c r="AD87" s="212"/>
      <c r="AE87" s="212"/>
      <c r="AF87" s="212"/>
      <c r="AG87" s="212" t="s">
        <v>228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5">
      <c r="A88" s="219"/>
      <c r="B88" s="220"/>
      <c r="C88" s="250" t="s">
        <v>547</v>
      </c>
      <c r="D88" s="246"/>
      <c r="E88" s="247">
        <v>-0.245</v>
      </c>
      <c r="F88" s="222"/>
      <c r="G88" s="222"/>
      <c r="H88" s="222"/>
      <c r="I88" s="222"/>
      <c r="J88" s="222"/>
      <c r="K88" s="222"/>
      <c r="L88" s="222"/>
      <c r="M88" s="222"/>
      <c r="N88" s="221"/>
      <c r="O88" s="221"/>
      <c r="P88" s="221"/>
      <c r="Q88" s="221"/>
      <c r="R88" s="222"/>
      <c r="S88" s="222"/>
      <c r="T88" s="222"/>
      <c r="U88" s="222"/>
      <c r="V88" s="222"/>
      <c r="W88" s="222"/>
      <c r="X88" s="222"/>
      <c r="Y88" s="222"/>
      <c r="Z88" s="212"/>
      <c r="AA88" s="212"/>
      <c r="AB88" s="212"/>
      <c r="AC88" s="212"/>
      <c r="AD88" s="212"/>
      <c r="AE88" s="212"/>
      <c r="AF88" s="212"/>
      <c r="AG88" s="212" t="s">
        <v>228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5">
      <c r="A89" s="231">
        <v>15</v>
      </c>
      <c r="B89" s="232" t="s">
        <v>548</v>
      </c>
      <c r="C89" s="241" t="s">
        <v>549</v>
      </c>
      <c r="D89" s="233" t="s">
        <v>231</v>
      </c>
      <c r="E89" s="234">
        <v>0.245</v>
      </c>
      <c r="F89" s="235"/>
      <c r="G89" s="236">
        <f>ROUND(E89*F89,2)</f>
        <v>0</v>
      </c>
      <c r="H89" s="235"/>
      <c r="I89" s="236">
        <f>ROUND(E89*H89,2)</f>
        <v>0</v>
      </c>
      <c r="J89" s="235"/>
      <c r="K89" s="236">
        <f>ROUND(E89*J89,2)</f>
        <v>0</v>
      </c>
      <c r="L89" s="236">
        <v>21</v>
      </c>
      <c r="M89" s="236">
        <f>G89*(1+L89/100)</f>
        <v>0</v>
      </c>
      <c r="N89" s="234">
        <v>2.5</v>
      </c>
      <c r="O89" s="234">
        <f>ROUND(E89*N89,2)</f>
        <v>0.61</v>
      </c>
      <c r="P89" s="234">
        <v>0</v>
      </c>
      <c r="Q89" s="234">
        <f>ROUND(E89*P89,2)</f>
        <v>0</v>
      </c>
      <c r="R89" s="236" t="s">
        <v>377</v>
      </c>
      <c r="S89" s="236" t="s">
        <v>185</v>
      </c>
      <c r="T89" s="237" t="s">
        <v>185</v>
      </c>
      <c r="U89" s="222">
        <v>1.1919999999999999</v>
      </c>
      <c r="V89" s="222">
        <f>ROUND(E89*U89,2)</f>
        <v>0.28999999999999998</v>
      </c>
      <c r="W89" s="222"/>
      <c r="X89" s="222" t="s">
        <v>223</v>
      </c>
      <c r="Y89" s="222" t="s">
        <v>188</v>
      </c>
      <c r="Z89" s="212"/>
      <c r="AA89" s="212"/>
      <c r="AB89" s="212"/>
      <c r="AC89" s="212"/>
      <c r="AD89" s="212"/>
      <c r="AE89" s="212"/>
      <c r="AF89" s="212"/>
      <c r="AG89" s="212" t="s">
        <v>253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5">
      <c r="A90" s="219"/>
      <c r="B90" s="220"/>
      <c r="C90" s="249" t="s">
        <v>550</v>
      </c>
      <c r="D90" s="248"/>
      <c r="E90" s="248"/>
      <c r="F90" s="248"/>
      <c r="G90" s="248"/>
      <c r="H90" s="222"/>
      <c r="I90" s="222"/>
      <c r="J90" s="222"/>
      <c r="K90" s="222"/>
      <c r="L90" s="222"/>
      <c r="M90" s="222"/>
      <c r="N90" s="221"/>
      <c r="O90" s="221"/>
      <c r="P90" s="221"/>
      <c r="Q90" s="221"/>
      <c r="R90" s="222"/>
      <c r="S90" s="222"/>
      <c r="T90" s="222"/>
      <c r="U90" s="222"/>
      <c r="V90" s="222"/>
      <c r="W90" s="222"/>
      <c r="X90" s="222"/>
      <c r="Y90" s="222"/>
      <c r="Z90" s="212"/>
      <c r="AA90" s="212"/>
      <c r="AB90" s="212"/>
      <c r="AC90" s="212"/>
      <c r="AD90" s="212"/>
      <c r="AE90" s="212"/>
      <c r="AF90" s="212"/>
      <c r="AG90" s="212" t="s">
        <v>226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5">
      <c r="A91" s="219"/>
      <c r="B91" s="220"/>
      <c r="C91" s="250" t="s">
        <v>551</v>
      </c>
      <c r="D91" s="246"/>
      <c r="E91" s="247">
        <v>0.245</v>
      </c>
      <c r="F91" s="222"/>
      <c r="G91" s="222"/>
      <c r="H91" s="222"/>
      <c r="I91" s="222"/>
      <c r="J91" s="222"/>
      <c r="K91" s="222"/>
      <c r="L91" s="222"/>
      <c r="M91" s="222"/>
      <c r="N91" s="221"/>
      <c r="O91" s="221"/>
      <c r="P91" s="221"/>
      <c r="Q91" s="221"/>
      <c r="R91" s="222"/>
      <c r="S91" s="222"/>
      <c r="T91" s="222"/>
      <c r="U91" s="222"/>
      <c r="V91" s="222"/>
      <c r="W91" s="222"/>
      <c r="X91" s="222"/>
      <c r="Y91" s="222"/>
      <c r="Z91" s="212"/>
      <c r="AA91" s="212"/>
      <c r="AB91" s="212"/>
      <c r="AC91" s="212"/>
      <c r="AD91" s="212"/>
      <c r="AE91" s="212"/>
      <c r="AF91" s="212"/>
      <c r="AG91" s="212" t="s">
        <v>228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5">
      <c r="A92" s="231">
        <v>16</v>
      </c>
      <c r="B92" s="232" t="s">
        <v>552</v>
      </c>
      <c r="C92" s="241" t="s">
        <v>553</v>
      </c>
      <c r="D92" s="233" t="s">
        <v>221</v>
      </c>
      <c r="E92" s="234">
        <v>0.7</v>
      </c>
      <c r="F92" s="235"/>
      <c r="G92" s="236">
        <f>ROUND(E92*F92,2)</f>
        <v>0</v>
      </c>
      <c r="H92" s="235"/>
      <c r="I92" s="236">
        <f>ROUND(E92*H92,2)</f>
        <v>0</v>
      </c>
      <c r="J92" s="235"/>
      <c r="K92" s="236">
        <f>ROUND(E92*J92,2)</f>
        <v>0</v>
      </c>
      <c r="L92" s="236">
        <v>21</v>
      </c>
      <c r="M92" s="236">
        <f>G92*(1+L92/100)</f>
        <v>0</v>
      </c>
      <c r="N92" s="234">
        <v>4.5100000000000001E-3</v>
      </c>
      <c r="O92" s="234">
        <f>ROUND(E92*N92,2)</f>
        <v>0</v>
      </c>
      <c r="P92" s="234">
        <v>0</v>
      </c>
      <c r="Q92" s="234">
        <f>ROUND(E92*P92,2)</f>
        <v>0</v>
      </c>
      <c r="R92" s="236" t="s">
        <v>377</v>
      </c>
      <c r="S92" s="236" t="s">
        <v>185</v>
      </c>
      <c r="T92" s="237" t="s">
        <v>185</v>
      </c>
      <c r="U92" s="222">
        <v>0.82499999999999996</v>
      </c>
      <c r="V92" s="222">
        <f>ROUND(E92*U92,2)</f>
        <v>0.57999999999999996</v>
      </c>
      <c r="W92" s="222"/>
      <c r="X92" s="222" t="s">
        <v>223</v>
      </c>
      <c r="Y92" s="222" t="s">
        <v>188</v>
      </c>
      <c r="Z92" s="212"/>
      <c r="AA92" s="212"/>
      <c r="AB92" s="212"/>
      <c r="AC92" s="212"/>
      <c r="AD92" s="212"/>
      <c r="AE92" s="212"/>
      <c r="AF92" s="212"/>
      <c r="AG92" s="212" t="s">
        <v>253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5">
      <c r="A93" s="219"/>
      <c r="B93" s="220"/>
      <c r="C93" s="249" t="s">
        <v>378</v>
      </c>
      <c r="D93" s="248"/>
      <c r="E93" s="248"/>
      <c r="F93" s="248"/>
      <c r="G93" s="248"/>
      <c r="H93" s="222"/>
      <c r="I93" s="222"/>
      <c r="J93" s="222"/>
      <c r="K93" s="222"/>
      <c r="L93" s="222"/>
      <c r="M93" s="222"/>
      <c r="N93" s="221"/>
      <c r="O93" s="221"/>
      <c r="P93" s="221"/>
      <c r="Q93" s="221"/>
      <c r="R93" s="222"/>
      <c r="S93" s="222"/>
      <c r="T93" s="222"/>
      <c r="U93" s="222"/>
      <c r="V93" s="222"/>
      <c r="W93" s="222"/>
      <c r="X93" s="222"/>
      <c r="Y93" s="222"/>
      <c r="Z93" s="212"/>
      <c r="AA93" s="212"/>
      <c r="AB93" s="212"/>
      <c r="AC93" s="212"/>
      <c r="AD93" s="212"/>
      <c r="AE93" s="212"/>
      <c r="AF93" s="212"/>
      <c r="AG93" s="212" t="s">
        <v>226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5">
      <c r="A94" s="219"/>
      <c r="B94" s="220"/>
      <c r="C94" s="250" t="s">
        <v>554</v>
      </c>
      <c r="D94" s="246"/>
      <c r="E94" s="247">
        <v>0.7</v>
      </c>
      <c r="F94" s="222"/>
      <c r="G94" s="222"/>
      <c r="H94" s="222"/>
      <c r="I94" s="222"/>
      <c r="J94" s="222"/>
      <c r="K94" s="222"/>
      <c r="L94" s="222"/>
      <c r="M94" s="222"/>
      <c r="N94" s="221"/>
      <c r="O94" s="221"/>
      <c r="P94" s="221"/>
      <c r="Q94" s="221"/>
      <c r="R94" s="222"/>
      <c r="S94" s="222"/>
      <c r="T94" s="222"/>
      <c r="U94" s="222"/>
      <c r="V94" s="222"/>
      <c r="W94" s="222"/>
      <c r="X94" s="222"/>
      <c r="Y94" s="222"/>
      <c r="Z94" s="212"/>
      <c r="AA94" s="212"/>
      <c r="AB94" s="212"/>
      <c r="AC94" s="212"/>
      <c r="AD94" s="212"/>
      <c r="AE94" s="212"/>
      <c r="AF94" s="212"/>
      <c r="AG94" s="212" t="s">
        <v>228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x14ac:dyDescent="0.25">
      <c r="A95" s="224" t="s">
        <v>180</v>
      </c>
      <c r="B95" s="225" t="s">
        <v>128</v>
      </c>
      <c r="C95" s="240" t="s">
        <v>129</v>
      </c>
      <c r="D95" s="226"/>
      <c r="E95" s="227"/>
      <c r="F95" s="228"/>
      <c r="G95" s="228">
        <f>SUMIF(AG96:AG120,"&lt;&gt;NOR",G96:G120)</f>
        <v>0</v>
      </c>
      <c r="H95" s="228"/>
      <c r="I95" s="228">
        <f>SUM(I96:I120)</f>
        <v>0</v>
      </c>
      <c r="J95" s="228"/>
      <c r="K95" s="228">
        <f>SUM(K96:K120)</f>
        <v>0</v>
      </c>
      <c r="L95" s="228"/>
      <c r="M95" s="228">
        <f>SUM(M96:M120)</f>
        <v>0</v>
      </c>
      <c r="N95" s="227"/>
      <c r="O95" s="227">
        <f>SUM(O96:O120)</f>
        <v>0.23</v>
      </c>
      <c r="P95" s="227"/>
      <c r="Q95" s="227">
        <f>SUM(Q96:Q120)</f>
        <v>0</v>
      </c>
      <c r="R95" s="228"/>
      <c r="S95" s="228"/>
      <c r="T95" s="229"/>
      <c r="U95" s="223"/>
      <c r="V95" s="223">
        <f>SUM(V96:V120)</f>
        <v>42</v>
      </c>
      <c r="W95" s="223"/>
      <c r="X95" s="223"/>
      <c r="Y95" s="223"/>
      <c r="AG95" t="s">
        <v>181</v>
      </c>
    </row>
    <row r="96" spans="1:60" ht="20.399999999999999" outlineLevel="1" x14ac:dyDescent="0.25">
      <c r="A96" s="231">
        <v>17</v>
      </c>
      <c r="B96" s="232" t="s">
        <v>555</v>
      </c>
      <c r="C96" s="241" t="s">
        <v>556</v>
      </c>
      <c r="D96" s="233" t="s">
        <v>415</v>
      </c>
      <c r="E96" s="234">
        <v>28</v>
      </c>
      <c r="F96" s="235"/>
      <c r="G96" s="236">
        <f>ROUND(E96*F96,2)</f>
        <v>0</v>
      </c>
      <c r="H96" s="235"/>
      <c r="I96" s="236">
        <f>ROUND(E96*H96,2)</f>
        <v>0</v>
      </c>
      <c r="J96" s="235"/>
      <c r="K96" s="236">
        <f>ROUND(E96*J96,2)</f>
        <v>0</v>
      </c>
      <c r="L96" s="236">
        <v>21</v>
      </c>
      <c r="M96" s="236">
        <f>G96*(1+L96/100)</f>
        <v>0</v>
      </c>
      <c r="N96" s="234">
        <v>0</v>
      </c>
      <c r="O96" s="234">
        <f>ROUND(E96*N96,2)</f>
        <v>0</v>
      </c>
      <c r="P96" s="234">
        <v>0</v>
      </c>
      <c r="Q96" s="234">
        <f>ROUND(E96*P96,2)</f>
        <v>0</v>
      </c>
      <c r="R96" s="236" t="s">
        <v>377</v>
      </c>
      <c r="S96" s="236" t="s">
        <v>185</v>
      </c>
      <c r="T96" s="237" t="s">
        <v>185</v>
      </c>
      <c r="U96" s="222">
        <v>1.2216</v>
      </c>
      <c r="V96" s="222">
        <f>ROUND(E96*U96,2)</f>
        <v>34.200000000000003</v>
      </c>
      <c r="W96" s="222"/>
      <c r="X96" s="222" t="s">
        <v>223</v>
      </c>
      <c r="Y96" s="222" t="s">
        <v>188</v>
      </c>
      <c r="Z96" s="212"/>
      <c r="AA96" s="212"/>
      <c r="AB96" s="212"/>
      <c r="AC96" s="212"/>
      <c r="AD96" s="212"/>
      <c r="AE96" s="212"/>
      <c r="AF96" s="212"/>
      <c r="AG96" s="212" t="s">
        <v>253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2" x14ac:dyDescent="0.25">
      <c r="A97" s="219"/>
      <c r="B97" s="220"/>
      <c r="C97" s="250" t="s">
        <v>557</v>
      </c>
      <c r="D97" s="246"/>
      <c r="E97" s="247">
        <v>3</v>
      </c>
      <c r="F97" s="222"/>
      <c r="G97" s="222"/>
      <c r="H97" s="222"/>
      <c r="I97" s="222"/>
      <c r="J97" s="222"/>
      <c r="K97" s="222"/>
      <c r="L97" s="222"/>
      <c r="M97" s="222"/>
      <c r="N97" s="221"/>
      <c r="O97" s="221"/>
      <c r="P97" s="221"/>
      <c r="Q97" s="221"/>
      <c r="R97" s="222"/>
      <c r="S97" s="222"/>
      <c r="T97" s="222"/>
      <c r="U97" s="222"/>
      <c r="V97" s="222"/>
      <c r="W97" s="222"/>
      <c r="X97" s="222"/>
      <c r="Y97" s="222"/>
      <c r="Z97" s="212"/>
      <c r="AA97" s="212"/>
      <c r="AB97" s="212"/>
      <c r="AC97" s="212"/>
      <c r="AD97" s="212"/>
      <c r="AE97" s="212"/>
      <c r="AF97" s="212"/>
      <c r="AG97" s="212" t="s">
        <v>228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5">
      <c r="A98" s="219"/>
      <c r="B98" s="220"/>
      <c r="C98" s="250" t="s">
        <v>558</v>
      </c>
      <c r="D98" s="246"/>
      <c r="E98" s="247">
        <v>2</v>
      </c>
      <c r="F98" s="222"/>
      <c r="G98" s="222"/>
      <c r="H98" s="222"/>
      <c r="I98" s="222"/>
      <c r="J98" s="222"/>
      <c r="K98" s="222"/>
      <c r="L98" s="222"/>
      <c r="M98" s="222"/>
      <c r="N98" s="221"/>
      <c r="O98" s="221"/>
      <c r="P98" s="221"/>
      <c r="Q98" s="221"/>
      <c r="R98" s="222"/>
      <c r="S98" s="222"/>
      <c r="T98" s="222"/>
      <c r="U98" s="222"/>
      <c r="V98" s="222"/>
      <c r="W98" s="222"/>
      <c r="X98" s="222"/>
      <c r="Y98" s="222"/>
      <c r="Z98" s="212"/>
      <c r="AA98" s="212"/>
      <c r="AB98" s="212"/>
      <c r="AC98" s="212"/>
      <c r="AD98" s="212"/>
      <c r="AE98" s="212"/>
      <c r="AF98" s="212"/>
      <c r="AG98" s="212" t="s">
        <v>228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5">
      <c r="A99" s="219"/>
      <c r="B99" s="220"/>
      <c r="C99" s="250" t="s">
        <v>559</v>
      </c>
      <c r="D99" s="246"/>
      <c r="E99" s="247">
        <v>2</v>
      </c>
      <c r="F99" s="222"/>
      <c r="G99" s="222"/>
      <c r="H99" s="222"/>
      <c r="I99" s="222"/>
      <c r="J99" s="222"/>
      <c r="K99" s="222"/>
      <c r="L99" s="222"/>
      <c r="M99" s="222"/>
      <c r="N99" s="221"/>
      <c r="O99" s="221"/>
      <c r="P99" s="221"/>
      <c r="Q99" s="221"/>
      <c r="R99" s="222"/>
      <c r="S99" s="222"/>
      <c r="T99" s="222"/>
      <c r="U99" s="222"/>
      <c r="V99" s="222"/>
      <c r="W99" s="222"/>
      <c r="X99" s="222"/>
      <c r="Y99" s="222"/>
      <c r="Z99" s="212"/>
      <c r="AA99" s="212"/>
      <c r="AB99" s="212"/>
      <c r="AC99" s="212"/>
      <c r="AD99" s="212"/>
      <c r="AE99" s="212"/>
      <c r="AF99" s="212"/>
      <c r="AG99" s="212" t="s">
        <v>228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5">
      <c r="A100" s="219"/>
      <c r="B100" s="220"/>
      <c r="C100" s="250" t="s">
        <v>560</v>
      </c>
      <c r="D100" s="246"/>
      <c r="E100" s="247">
        <v>12</v>
      </c>
      <c r="F100" s="222"/>
      <c r="G100" s="222"/>
      <c r="H100" s="222"/>
      <c r="I100" s="222"/>
      <c r="J100" s="222"/>
      <c r="K100" s="222"/>
      <c r="L100" s="222"/>
      <c r="M100" s="222"/>
      <c r="N100" s="221"/>
      <c r="O100" s="221"/>
      <c r="P100" s="221"/>
      <c r="Q100" s="221"/>
      <c r="R100" s="222"/>
      <c r="S100" s="222"/>
      <c r="T100" s="222"/>
      <c r="U100" s="222"/>
      <c r="V100" s="222"/>
      <c r="W100" s="222"/>
      <c r="X100" s="222"/>
      <c r="Y100" s="222"/>
      <c r="Z100" s="212"/>
      <c r="AA100" s="212"/>
      <c r="AB100" s="212"/>
      <c r="AC100" s="212"/>
      <c r="AD100" s="212"/>
      <c r="AE100" s="212"/>
      <c r="AF100" s="212"/>
      <c r="AG100" s="212" t="s">
        <v>228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5">
      <c r="A101" s="219"/>
      <c r="B101" s="220"/>
      <c r="C101" s="250" t="s">
        <v>561</v>
      </c>
      <c r="D101" s="246"/>
      <c r="E101" s="247">
        <v>8</v>
      </c>
      <c r="F101" s="222"/>
      <c r="G101" s="222"/>
      <c r="H101" s="222"/>
      <c r="I101" s="222"/>
      <c r="J101" s="222"/>
      <c r="K101" s="222"/>
      <c r="L101" s="222"/>
      <c r="M101" s="222"/>
      <c r="N101" s="221"/>
      <c r="O101" s="221"/>
      <c r="P101" s="221"/>
      <c r="Q101" s="221"/>
      <c r="R101" s="222"/>
      <c r="S101" s="222"/>
      <c r="T101" s="222"/>
      <c r="U101" s="222"/>
      <c r="V101" s="222"/>
      <c r="W101" s="222"/>
      <c r="X101" s="222"/>
      <c r="Y101" s="222"/>
      <c r="Z101" s="212"/>
      <c r="AA101" s="212"/>
      <c r="AB101" s="212"/>
      <c r="AC101" s="212"/>
      <c r="AD101" s="212"/>
      <c r="AE101" s="212"/>
      <c r="AF101" s="212"/>
      <c r="AG101" s="212" t="s">
        <v>228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5">
      <c r="A102" s="219"/>
      <c r="B102" s="220"/>
      <c r="C102" s="250" t="s">
        <v>562</v>
      </c>
      <c r="D102" s="246"/>
      <c r="E102" s="247">
        <v>1</v>
      </c>
      <c r="F102" s="222"/>
      <c r="G102" s="222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228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ht="20.399999999999999" outlineLevel="1" x14ac:dyDescent="0.25">
      <c r="A103" s="231">
        <v>18</v>
      </c>
      <c r="B103" s="232" t="s">
        <v>563</v>
      </c>
      <c r="C103" s="241" t="s">
        <v>564</v>
      </c>
      <c r="D103" s="233" t="s">
        <v>415</v>
      </c>
      <c r="E103" s="234">
        <v>5</v>
      </c>
      <c r="F103" s="235"/>
      <c r="G103" s="236">
        <f>ROUND(E103*F103,2)</f>
        <v>0</v>
      </c>
      <c r="H103" s="235"/>
      <c r="I103" s="236">
        <f>ROUND(E103*H103,2)</f>
        <v>0</v>
      </c>
      <c r="J103" s="235"/>
      <c r="K103" s="236">
        <f>ROUND(E103*J103,2)</f>
        <v>0</v>
      </c>
      <c r="L103" s="236">
        <v>21</v>
      </c>
      <c r="M103" s="236">
        <f>G103*(1+L103/100)</f>
        <v>0</v>
      </c>
      <c r="N103" s="234">
        <v>1.1E-4</v>
      </c>
      <c r="O103" s="234">
        <f>ROUND(E103*N103,2)</f>
        <v>0</v>
      </c>
      <c r="P103" s="234">
        <v>0</v>
      </c>
      <c r="Q103" s="234">
        <f>ROUND(E103*P103,2)</f>
        <v>0</v>
      </c>
      <c r="R103" s="236" t="s">
        <v>377</v>
      </c>
      <c r="S103" s="236" t="s">
        <v>185</v>
      </c>
      <c r="T103" s="237" t="s">
        <v>185</v>
      </c>
      <c r="U103" s="222">
        <v>1.56</v>
      </c>
      <c r="V103" s="222">
        <f>ROUND(E103*U103,2)</f>
        <v>7.8</v>
      </c>
      <c r="W103" s="222"/>
      <c r="X103" s="222" t="s">
        <v>223</v>
      </c>
      <c r="Y103" s="222" t="s">
        <v>188</v>
      </c>
      <c r="Z103" s="212"/>
      <c r="AA103" s="212"/>
      <c r="AB103" s="212"/>
      <c r="AC103" s="212"/>
      <c r="AD103" s="212"/>
      <c r="AE103" s="212"/>
      <c r="AF103" s="212"/>
      <c r="AG103" s="212" t="s">
        <v>253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5">
      <c r="A104" s="219"/>
      <c r="B104" s="220"/>
      <c r="C104" s="250" t="s">
        <v>565</v>
      </c>
      <c r="D104" s="246"/>
      <c r="E104" s="247">
        <v>5</v>
      </c>
      <c r="F104" s="222"/>
      <c r="G104" s="222"/>
      <c r="H104" s="222"/>
      <c r="I104" s="222"/>
      <c r="J104" s="222"/>
      <c r="K104" s="222"/>
      <c r="L104" s="222"/>
      <c r="M104" s="222"/>
      <c r="N104" s="221"/>
      <c r="O104" s="221"/>
      <c r="P104" s="221"/>
      <c r="Q104" s="221"/>
      <c r="R104" s="222"/>
      <c r="S104" s="222"/>
      <c r="T104" s="222"/>
      <c r="U104" s="222"/>
      <c r="V104" s="222"/>
      <c r="W104" s="222"/>
      <c r="X104" s="222"/>
      <c r="Y104" s="222"/>
      <c r="Z104" s="212"/>
      <c r="AA104" s="212"/>
      <c r="AB104" s="212"/>
      <c r="AC104" s="212"/>
      <c r="AD104" s="212"/>
      <c r="AE104" s="212"/>
      <c r="AF104" s="212"/>
      <c r="AG104" s="212" t="s">
        <v>228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1" x14ac:dyDescent="0.25">
      <c r="A105" s="231">
        <v>19</v>
      </c>
      <c r="B105" s="232" t="s">
        <v>566</v>
      </c>
      <c r="C105" s="241" t="s">
        <v>567</v>
      </c>
      <c r="D105" s="233" t="s">
        <v>415</v>
      </c>
      <c r="E105" s="234">
        <v>6.06</v>
      </c>
      <c r="F105" s="235"/>
      <c r="G105" s="236">
        <f>ROUND(E105*F105,2)</f>
        <v>0</v>
      </c>
      <c r="H105" s="235"/>
      <c r="I105" s="236">
        <f>ROUND(E105*H105,2)</f>
        <v>0</v>
      </c>
      <c r="J105" s="235"/>
      <c r="K105" s="236">
        <f>ROUND(E105*J105,2)</f>
        <v>0</v>
      </c>
      <c r="L105" s="236">
        <v>21</v>
      </c>
      <c r="M105" s="236">
        <f>G105*(1+L105/100)</f>
        <v>0</v>
      </c>
      <c r="N105" s="234">
        <v>4.4000000000000002E-4</v>
      </c>
      <c r="O105" s="234">
        <f>ROUND(E105*N105,2)</f>
        <v>0</v>
      </c>
      <c r="P105" s="234">
        <v>0</v>
      </c>
      <c r="Q105" s="234">
        <f>ROUND(E105*P105,2)</f>
        <v>0</v>
      </c>
      <c r="R105" s="236" t="s">
        <v>334</v>
      </c>
      <c r="S105" s="236" t="s">
        <v>185</v>
      </c>
      <c r="T105" s="237" t="s">
        <v>185</v>
      </c>
      <c r="U105" s="222">
        <v>0</v>
      </c>
      <c r="V105" s="222">
        <f>ROUND(E105*U105,2)</f>
        <v>0</v>
      </c>
      <c r="W105" s="222"/>
      <c r="X105" s="222" t="s">
        <v>335</v>
      </c>
      <c r="Y105" s="222" t="s">
        <v>188</v>
      </c>
      <c r="Z105" s="212"/>
      <c r="AA105" s="212"/>
      <c r="AB105" s="212"/>
      <c r="AC105" s="212"/>
      <c r="AD105" s="212"/>
      <c r="AE105" s="212"/>
      <c r="AF105" s="212"/>
      <c r="AG105" s="212" t="s">
        <v>406</v>
      </c>
      <c r="AH105" s="212"/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2" x14ac:dyDescent="0.25">
      <c r="A106" s="219"/>
      <c r="B106" s="220"/>
      <c r="C106" s="250" t="s">
        <v>568</v>
      </c>
      <c r="D106" s="246"/>
      <c r="E106" s="247">
        <v>6.06</v>
      </c>
      <c r="F106" s="222"/>
      <c r="G106" s="222"/>
      <c r="H106" s="222"/>
      <c r="I106" s="222"/>
      <c r="J106" s="222"/>
      <c r="K106" s="222"/>
      <c r="L106" s="222"/>
      <c r="M106" s="222"/>
      <c r="N106" s="221"/>
      <c r="O106" s="221"/>
      <c r="P106" s="221"/>
      <c r="Q106" s="221"/>
      <c r="R106" s="222"/>
      <c r="S106" s="222"/>
      <c r="T106" s="222"/>
      <c r="U106" s="222"/>
      <c r="V106" s="222"/>
      <c r="W106" s="222"/>
      <c r="X106" s="222"/>
      <c r="Y106" s="222"/>
      <c r="Z106" s="212"/>
      <c r="AA106" s="212"/>
      <c r="AB106" s="212"/>
      <c r="AC106" s="212"/>
      <c r="AD106" s="212"/>
      <c r="AE106" s="212"/>
      <c r="AF106" s="212"/>
      <c r="AG106" s="212" t="s">
        <v>228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5">
      <c r="A107" s="231">
        <v>20</v>
      </c>
      <c r="B107" s="232" t="s">
        <v>569</v>
      </c>
      <c r="C107" s="241" t="s">
        <v>570</v>
      </c>
      <c r="D107" s="233" t="s">
        <v>415</v>
      </c>
      <c r="E107" s="234">
        <v>6.06</v>
      </c>
      <c r="F107" s="235"/>
      <c r="G107" s="236">
        <f>ROUND(E107*F107,2)</f>
        <v>0</v>
      </c>
      <c r="H107" s="235"/>
      <c r="I107" s="236">
        <f>ROUND(E107*H107,2)</f>
        <v>0</v>
      </c>
      <c r="J107" s="235"/>
      <c r="K107" s="236">
        <f>ROUND(E107*J107,2)</f>
        <v>0</v>
      </c>
      <c r="L107" s="236">
        <v>21</v>
      </c>
      <c r="M107" s="236">
        <f>G107*(1+L107/100)</f>
        <v>0</v>
      </c>
      <c r="N107" s="234">
        <v>3.5200000000000001E-3</v>
      </c>
      <c r="O107" s="234">
        <f>ROUND(E107*N107,2)</f>
        <v>0.02</v>
      </c>
      <c r="P107" s="234">
        <v>0</v>
      </c>
      <c r="Q107" s="234">
        <f>ROUND(E107*P107,2)</f>
        <v>0</v>
      </c>
      <c r="R107" s="236" t="s">
        <v>334</v>
      </c>
      <c r="S107" s="236" t="s">
        <v>185</v>
      </c>
      <c r="T107" s="237" t="s">
        <v>185</v>
      </c>
      <c r="U107" s="222">
        <v>0</v>
      </c>
      <c r="V107" s="222">
        <f>ROUND(E107*U107,2)</f>
        <v>0</v>
      </c>
      <c r="W107" s="222"/>
      <c r="X107" s="222" t="s">
        <v>335</v>
      </c>
      <c r="Y107" s="222" t="s">
        <v>188</v>
      </c>
      <c r="Z107" s="212"/>
      <c r="AA107" s="212"/>
      <c r="AB107" s="212"/>
      <c r="AC107" s="212"/>
      <c r="AD107" s="212"/>
      <c r="AE107" s="212"/>
      <c r="AF107" s="212"/>
      <c r="AG107" s="212" t="s">
        <v>406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2" x14ac:dyDescent="0.25">
      <c r="A108" s="219"/>
      <c r="B108" s="220"/>
      <c r="C108" s="250" t="s">
        <v>568</v>
      </c>
      <c r="D108" s="246"/>
      <c r="E108" s="247">
        <v>6.06</v>
      </c>
      <c r="F108" s="222"/>
      <c r="G108" s="222"/>
      <c r="H108" s="222"/>
      <c r="I108" s="222"/>
      <c r="J108" s="222"/>
      <c r="K108" s="222"/>
      <c r="L108" s="222"/>
      <c r="M108" s="222"/>
      <c r="N108" s="221"/>
      <c r="O108" s="221"/>
      <c r="P108" s="221"/>
      <c r="Q108" s="221"/>
      <c r="R108" s="222"/>
      <c r="S108" s="222"/>
      <c r="T108" s="222"/>
      <c r="U108" s="222"/>
      <c r="V108" s="222"/>
      <c r="W108" s="222"/>
      <c r="X108" s="222"/>
      <c r="Y108" s="222"/>
      <c r="Z108" s="212"/>
      <c r="AA108" s="212"/>
      <c r="AB108" s="212"/>
      <c r="AC108" s="212"/>
      <c r="AD108" s="212"/>
      <c r="AE108" s="212"/>
      <c r="AF108" s="212"/>
      <c r="AG108" s="212" t="s">
        <v>228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ht="20.399999999999999" outlineLevel="1" x14ac:dyDescent="0.25">
      <c r="A109" s="231">
        <v>21</v>
      </c>
      <c r="B109" s="232" t="s">
        <v>571</v>
      </c>
      <c r="C109" s="241" t="s">
        <v>572</v>
      </c>
      <c r="D109" s="233" t="s">
        <v>415</v>
      </c>
      <c r="E109" s="234">
        <v>2.02</v>
      </c>
      <c r="F109" s="235"/>
      <c r="G109" s="236">
        <f>ROUND(E109*F109,2)</f>
        <v>0</v>
      </c>
      <c r="H109" s="235"/>
      <c r="I109" s="236">
        <f>ROUND(E109*H109,2)</f>
        <v>0</v>
      </c>
      <c r="J109" s="235"/>
      <c r="K109" s="236">
        <f>ROUND(E109*J109,2)</f>
        <v>0</v>
      </c>
      <c r="L109" s="236">
        <v>21</v>
      </c>
      <c r="M109" s="236">
        <f>G109*(1+L109/100)</f>
        <v>0</v>
      </c>
      <c r="N109" s="234">
        <v>7.1000000000000004E-3</v>
      </c>
      <c r="O109" s="234">
        <f>ROUND(E109*N109,2)</f>
        <v>0.01</v>
      </c>
      <c r="P109" s="234">
        <v>0</v>
      </c>
      <c r="Q109" s="234">
        <f>ROUND(E109*P109,2)</f>
        <v>0</v>
      </c>
      <c r="R109" s="236" t="s">
        <v>334</v>
      </c>
      <c r="S109" s="236" t="s">
        <v>185</v>
      </c>
      <c r="T109" s="237" t="s">
        <v>185</v>
      </c>
      <c r="U109" s="222">
        <v>0</v>
      </c>
      <c r="V109" s="222">
        <f>ROUND(E109*U109,2)</f>
        <v>0</v>
      </c>
      <c r="W109" s="222"/>
      <c r="X109" s="222" t="s">
        <v>335</v>
      </c>
      <c r="Y109" s="222" t="s">
        <v>188</v>
      </c>
      <c r="Z109" s="212"/>
      <c r="AA109" s="212"/>
      <c r="AB109" s="212"/>
      <c r="AC109" s="212"/>
      <c r="AD109" s="212"/>
      <c r="AE109" s="212"/>
      <c r="AF109" s="212"/>
      <c r="AG109" s="212" t="s">
        <v>406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2" x14ac:dyDescent="0.25">
      <c r="A110" s="219"/>
      <c r="B110" s="220"/>
      <c r="C110" s="250" t="s">
        <v>573</v>
      </c>
      <c r="D110" s="246"/>
      <c r="E110" s="247">
        <v>2.02</v>
      </c>
      <c r="F110" s="222"/>
      <c r="G110" s="222"/>
      <c r="H110" s="222"/>
      <c r="I110" s="222"/>
      <c r="J110" s="222"/>
      <c r="K110" s="222"/>
      <c r="L110" s="222"/>
      <c r="M110" s="222"/>
      <c r="N110" s="221"/>
      <c r="O110" s="221"/>
      <c r="P110" s="221"/>
      <c r="Q110" s="221"/>
      <c r="R110" s="222"/>
      <c r="S110" s="222"/>
      <c r="T110" s="222"/>
      <c r="U110" s="222"/>
      <c r="V110" s="222"/>
      <c r="W110" s="222"/>
      <c r="X110" s="222"/>
      <c r="Y110" s="222"/>
      <c r="Z110" s="212"/>
      <c r="AA110" s="212"/>
      <c r="AB110" s="212"/>
      <c r="AC110" s="212"/>
      <c r="AD110" s="212"/>
      <c r="AE110" s="212"/>
      <c r="AF110" s="212"/>
      <c r="AG110" s="212" t="s">
        <v>228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ht="20.399999999999999" outlineLevel="1" x14ac:dyDescent="0.25">
      <c r="A111" s="231">
        <v>22</v>
      </c>
      <c r="B111" s="232" t="s">
        <v>574</v>
      </c>
      <c r="C111" s="241" t="s">
        <v>575</v>
      </c>
      <c r="D111" s="233" t="s">
        <v>415</v>
      </c>
      <c r="E111" s="234">
        <v>1.01</v>
      </c>
      <c r="F111" s="235"/>
      <c r="G111" s="236">
        <f>ROUND(E111*F111,2)</f>
        <v>0</v>
      </c>
      <c r="H111" s="235"/>
      <c r="I111" s="236">
        <f>ROUND(E111*H111,2)</f>
        <v>0</v>
      </c>
      <c r="J111" s="235"/>
      <c r="K111" s="236">
        <f>ROUND(E111*J111,2)</f>
        <v>0</v>
      </c>
      <c r="L111" s="236">
        <v>21</v>
      </c>
      <c r="M111" s="236">
        <f>G111*(1+L111/100)</f>
        <v>0</v>
      </c>
      <c r="N111" s="234">
        <v>1.11E-2</v>
      </c>
      <c r="O111" s="234">
        <f>ROUND(E111*N111,2)</f>
        <v>0.01</v>
      </c>
      <c r="P111" s="234">
        <v>0</v>
      </c>
      <c r="Q111" s="234">
        <f>ROUND(E111*P111,2)</f>
        <v>0</v>
      </c>
      <c r="R111" s="236" t="s">
        <v>334</v>
      </c>
      <c r="S111" s="236" t="s">
        <v>185</v>
      </c>
      <c r="T111" s="237" t="s">
        <v>185</v>
      </c>
      <c r="U111" s="222">
        <v>0</v>
      </c>
      <c r="V111" s="222">
        <f>ROUND(E111*U111,2)</f>
        <v>0</v>
      </c>
      <c r="W111" s="222"/>
      <c r="X111" s="222" t="s">
        <v>335</v>
      </c>
      <c r="Y111" s="222" t="s">
        <v>188</v>
      </c>
      <c r="Z111" s="212"/>
      <c r="AA111" s="212"/>
      <c r="AB111" s="212"/>
      <c r="AC111" s="212"/>
      <c r="AD111" s="212"/>
      <c r="AE111" s="212"/>
      <c r="AF111" s="212"/>
      <c r="AG111" s="212" t="s">
        <v>336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5">
      <c r="A112" s="219"/>
      <c r="B112" s="220"/>
      <c r="C112" s="250" t="s">
        <v>576</v>
      </c>
      <c r="D112" s="246"/>
      <c r="E112" s="247">
        <v>1.01</v>
      </c>
      <c r="F112" s="222"/>
      <c r="G112" s="222"/>
      <c r="H112" s="222"/>
      <c r="I112" s="222"/>
      <c r="J112" s="222"/>
      <c r="K112" s="222"/>
      <c r="L112" s="222"/>
      <c r="M112" s="222"/>
      <c r="N112" s="221"/>
      <c r="O112" s="221"/>
      <c r="P112" s="221"/>
      <c r="Q112" s="221"/>
      <c r="R112" s="222"/>
      <c r="S112" s="222"/>
      <c r="T112" s="222"/>
      <c r="U112" s="222"/>
      <c r="V112" s="222"/>
      <c r="W112" s="222"/>
      <c r="X112" s="222"/>
      <c r="Y112" s="222"/>
      <c r="Z112" s="212"/>
      <c r="AA112" s="212"/>
      <c r="AB112" s="212"/>
      <c r="AC112" s="212"/>
      <c r="AD112" s="212"/>
      <c r="AE112" s="212"/>
      <c r="AF112" s="212"/>
      <c r="AG112" s="212" t="s">
        <v>228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ht="20.399999999999999" outlineLevel="1" x14ac:dyDescent="0.25">
      <c r="A113" s="231">
        <v>23</v>
      </c>
      <c r="B113" s="232" t="s">
        <v>577</v>
      </c>
      <c r="C113" s="241" t="s">
        <v>578</v>
      </c>
      <c r="D113" s="233" t="s">
        <v>415</v>
      </c>
      <c r="E113" s="234">
        <v>8.08</v>
      </c>
      <c r="F113" s="235"/>
      <c r="G113" s="236">
        <f>ROUND(E113*F113,2)</f>
        <v>0</v>
      </c>
      <c r="H113" s="235"/>
      <c r="I113" s="236">
        <f>ROUND(E113*H113,2)</f>
        <v>0</v>
      </c>
      <c r="J113" s="235"/>
      <c r="K113" s="236">
        <f>ROUND(E113*J113,2)</f>
        <v>0</v>
      </c>
      <c r="L113" s="236">
        <v>21</v>
      </c>
      <c r="M113" s="236">
        <f>G113*(1+L113/100)</f>
        <v>0</v>
      </c>
      <c r="N113" s="234">
        <v>7.1999999999999998E-3</v>
      </c>
      <c r="O113" s="234">
        <f>ROUND(E113*N113,2)</f>
        <v>0.06</v>
      </c>
      <c r="P113" s="234">
        <v>0</v>
      </c>
      <c r="Q113" s="234">
        <f>ROUND(E113*P113,2)</f>
        <v>0</v>
      </c>
      <c r="R113" s="236" t="s">
        <v>334</v>
      </c>
      <c r="S113" s="236" t="s">
        <v>185</v>
      </c>
      <c r="T113" s="237" t="s">
        <v>185</v>
      </c>
      <c r="U113" s="222">
        <v>0</v>
      </c>
      <c r="V113" s="222">
        <f>ROUND(E113*U113,2)</f>
        <v>0</v>
      </c>
      <c r="W113" s="222"/>
      <c r="X113" s="222" t="s">
        <v>335</v>
      </c>
      <c r="Y113" s="222" t="s">
        <v>188</v>
      </c>
      <c r="Z113" s="212"/>
      <c r="AA113" s="212"/>
      <c r="AB113" s="212"/>
      <c r="AC113" s="212"/>
      <c r="AD113" s="212"/>
      <c r="AE113" s="212"/>
      <c r="AF113" s="212"/>
      <c r="AG113" s="212" t="s">
        <v>336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5">
      <c r="A114" s="219"/>
      <c r="B114" s="220"/>
      <c r="C114" s="250" t="s">
        <v>579</v>
      </c>
      <c r="D114" s="246"/>
      <c r="E114" s="247">
        <v>8.08</v>
      </c>
      <c r="F114" s="222"/>
      <c r="G114" s="222"/>
      <c r="H114" s="222"/>
      <c r="I114" s="222"/>
      <c r="J114" s="222"/>
      <c r="K114" s="222"/>
      <c r="L114" s="222"/>
      <c r="M114" s="222"/>
      <c r="N114" s="221"/>
      <c r="O114" s="221"/>
      <c r="P114" s="221"/>
      <c r="Q114" s="221"/>
      <c r="R114" s="222"/>
      <c r="S114" s="222"/>
      <c r="T114" s="222"/>
      <c r="U114" s="222"/>
      <c r="V114" s="222"/>
      <c r="W114" s="222"/>
      <c r="X114" s="222"/>
      <c r="Y114" s="222"/>
      <c r="Z114" s="212"/>
      <c r="AA114" s="212"/>
      <c r="AB114" s="212"/>
      <c r="AC114" s="212"/>
      <c r="AD114" s="212"/>
      <c r="AE114" s="212"/>
      <c r="AF114" s="212"/>
      <c r="AG114" s="212" t="s">
        <v>228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ht="20.399999999999999" outlineLevel="1" x14ac:dyDescent="0.25">
      <c r="A115" s="231">
        <v>24</v>
      </c>
      <c r="B115" s="232" t="s">
        <v>580</v>
      </c>
      <c r="C115" s="241" t="s">
        <v>581</v>
      </c>
      <c r="D115" s="233" t="s">
        <v>415</v>
      </c>
      <c r="E115" s="234">
        <v>5.05</v>
      </c>
      <c r="F115" s="235"/>
      <c r="G115" s="236">
        <f>ROUND(E115*F115,2)</f>
        <v>0</v>
      </c>
      <c r="H115" s="235"/>
      <c r="I115" s="236">
        <f>ROUND(E115*H115,2)</f>
        <v>0</v>
      </c>
      <c r="J115" s="235"/>
      <c r="K115" s="236">
        <f>ROUND(E115*J115,2)</f>
        <v>0</v>
      </c>
      <c r="L115" s="236">
        <v>21</v>
      </c>
      <c r="M115" s="236">
        <f>G115*(1+L115/100)</f>
        <v>0</v>
      </c>
      <c r="N115" s="234">
        <v>1.5299999999999999E-2</v>
      </c>
      <c r="O115" s="234">
        <f>ROUND(E115*N115,2)</f>
        <v>0.08</v>
      </c>
      <c r="P115" s="234">
        <v>0</v>
      </c>
      <c r="Q115" s="234">
        <f>ROUND(E115*P115,2)</f>
        <v>0</v>
      </c>
      <c r="R115" s="236" t="s">
        <v>334</v>
      </c>
      <c r="S115" s="236" t="s">
        <v>185</v>
      </c>
      <c r="T115" s="237" t="s">
        <v>185</v>
      </c>
      <c r="U115" s="222">
        <v>0</v>
      </c>
      <c r="V115" s="222">
        <f>ROUND(E115*U115,2)</f>
        <v>0</v>
      </c>
      <c r="W115" s="222"/>
      <c r="X115" s="222" t="s">
        <v>335</v>
      </c>
      <c r="Y115" s="222" t="s">
        <v>188</v>
      </c>
      <c r="Z115" s="212"/>
      <c r="AA115" s="212"/>
      <c r="AB115" s="212"/>
      <c r="AC115" s="212"/>
      <c r="AD115" s="212"/>
      <c r="AE115" s="212"/>
      <c r="AF115" s="212"/>
      <c r="AG115" s="212" t="s">
        <v>336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5">
      <c r="A116" s="219"/>
      <c r="B116" s="220"/>
      <c r="C116" s="250" t="s">
        <v>582</v>
      </c>
      <c r="D116" s="246"/>
      <c r="E116" s="247">
        <v>5.05</v>
      </c>
      <c r="F116" s="222"/>
      <c r="G116" s="222"/>
      <c r="H116" s="222"/>
      <c r="I116" s="222"/>
      <c r="J116" s="222"/>
      <c r="K116" s="222"/>
      <c r="L116" s="222"/>
      <c r="M116" s="222"/>
      <c r="N116" s="221"/>
      <c r="O116" s="221"/>
      <c r="P116" s="221"/>
      <c r="Q116" s="221"/>
      <c r="R116" s="222"/>
      <c r="S116" s="222"/>
      <c r="T116" s="222"/>
      <c r="U116" s="222"/>
      <c r="V116" s="222"/>
      <c r="W116" s="222"/>
      <c r="X116" s="222"/>
      <c r="Y116" s="222"/>
      <c r="Z116" s="212"/>
      <c r="AA116" s="212"/>
      <c r="AB116" s="212"/>
      <c r="AC116" s="212"/>
      <c r="AD116" s="212"/>
      <c r="AE116" s="212"/>
      <c r="AF116" s="212"/>
      <c r="AG116" s="212" t="s">
        <v>228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ht="20.399999999999999" outlineLevel="1" x14ac:dyDescent="0.25">
      <c r="A117" s="231">
        <v>25</v>
      </c>
      <c r="B117" s="232" t="s">
        <v>583</v>
      </c>
      <c r="C117" s="241" t="s">
        <v>584</v>
      </c>
      <c r="D117" s="233" t="s">
        <v>415</v>
      </c>
      <c r="E117" s="234">
        <v>3.03</v>
      </c>
      <c r="F117" s="235"/>
      <c r="G117" s="236">
        <f>ROUND(E117*F117,2)</f>
        <v>0</v>
      </c>
      <c r="H117" s="235"/>
      <c r="I117" s="236">
        <f>ROUND(E117*H117,2)</f>
        <v>0</v>
      </c>
      <c r="J117" s="235"/>
      <c r="K117" s="236">
        <f>ROUND(E117*J117,2)</f>
        <v>0</v>
      </c>
      <c r="L117" s="236">
        <v>21</v>
      </c>
      <c r="M117" s="236">
        <f>G117*(1+L117/100)</f>
        <v>0</v>
      </c>
      <c r="N117" s="234">
        <v>1.41E-2</v>
      </c>
      <c r="O117" s="234">
        <f>ROUND(E117*N117,2)</f>
        <v>0.04</v>
      </c>
      <c r="P117" s="234">
        <v>0</v>
      </c>
      <c r="Q117" s="234">
        <f>ROUND(E117*P117,2)</f>
        <v>0</v>
      </c>
      <c r="R117" s="236" t="s">
        <v>334</v>
      </c>
      <c r="S117" s="236" t="s">
        <v>185</v>
      </c>
      <c r="T117" s="237" t="s">
        <v>185</v>
      </c>
      <c r="U117" s="222">
        <v>0</v>
      </c>
      <c r="V117" s="222">
        <f>ROUND(E117*U117,2)</f>
        <v>0</v>
      </c>
      <c r="W117" s="222"/>
      <c r="X117" s="222" t="s">
        <v>335</v>
      </c>
      <c r="Y117" s="222" t="s">
        <v>188</v>
      </c>
      <c r="Z117" s="212"/>
      <c r="AA117" s="212"/>
      <c r="AB117" s="212"/>
      <c r="AC117" s="212"/>
      <c r="AD117" s="212"/>
      <c r="AE117" s="212"/>
      <c r="AF117" s="212"/>
      <c r="AG117" s="212" t="s">
        <v>336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5">
      <c r="A118" s="219"/>
      <c r="B118" s="220"/>
      <c r="C118" s="250" t="s">
        <v>585</v>
      </c>
      <c r="D118" s="246"/>
      <c r="E118" s="247">
        <v>3.03</v>
      </c>
      <c r="F118" s="222"/>
      <c r="G118" s="222"/>
      <c r="H118" s="222"/>
      <c r="I118" s="222"/>
      <c r="J118" s="222"/>
      <c r="K118" s="222"/>
      <c r="L118" s="222"/>
      <c r="M118" s="222"/>
      <c r="N118" s="221"/>
      <c r="O118" s="221"/>
      <c r="P118" s="221"/>
      <c r="Q118" s="221"/>
      <c r="R118" s="222"/>
      <c r="S118" s="222"/>
      <c r="T118" s="222"/>
      <c r="U118" s="222"/>
      <c r="V118" s="222"/>
      <c r="W118" s="222"/>
      <c r="X118" s="222"/>
      <c r="Y118" s="222"/>
      <c r="Z118" s="212"/>
      <c r="AA118" s="212"/>
      <c r="AB118" s="212"/>
      <c r="AC118" s="212"/>
      <c r="AD118" s="212"/>
      <c r="AE118" s="212"/>
      <c r="AF118" s="212"/>
      <c r="AG118" s="212" t="s">
        <v>228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ht="20.399999999999999" outlineLevel="1" x14ac:dyDescent="0.25">
      <c r="A119" s="231">
        <v>26</v>
      </c>
      <c r="B119" s="232" t="s">
        <v>586</v>
      </c>
      <c r="C119" s="241" t="s">
        <v>587</v>
      </c>
      <c r="D119" s="233" t="s">
        <v>415</v>
      </c>
      <c r="E119" s="234">
        <v>2.02</v>
      </c>
      <c r="F119" s="235"/>
      <c r="G119" s="236">
        <f>ROUND(E119*F119,2)</f>
        <v>0</v>
      </c>
      <c r="H119" s="235"/>
      <c r="I119" s="236">
        <f>ROUND(E119*H119,2)</f>
        <v>0</v>
      </c>
      <c r="J119" s="235"/>
      <c r="K119" s="236">
        <f>ROUND(E119*J119,2)</f>
        <v>0</v>
      </c>
      <c r="L119" s="236">
        <v>21</v>
      </c>
      <c r="M119" s="236">
        <f>G119*(1+L119/100)</f>
        <v>0</v>
      </c>
      <c r="N119" s="234">
        <v>3.5000000000000001E-3</v>
      </c>
      <c r="O119" s="234">
        <f>ROUND(E119*N119,2)</f>
        <v>0.01</v>
      </c>
      <c r="P119" s="234">
        <v>0</v>
      </c>
      <c r="Q119" s="234">
        <f>ROUND(E119*P119,2)</f>
        <v>0</v>
      </c>
      <c r="R119" s="236" t="s">
        <v>334</v>
      </c>
      <c r="S119" s="236" t="s">
        <v>185</v>
      </c>
      <c r="T119" s="237" t="s">
        <v>185</v>
      </c>
      <c r="U119" s="222">
        <v>0</v>
      </c>
      <c r="V119" s="222">
        <f>ROUND(E119*U119,2)</f>
        <v>0</v>
      </c>
      <c r="W119" s="222"/>
      <c r="X119" s="222" t="s">
        <v>335</v>
      </c>
      <c r="Y119" s="222" t="s">
        <v>188</v>
      </c>
      <c r="Z119" s="212"/>
      <c r="AA119" s="212"/>
      <c r="AB119" s="212"/>
      <c r="AC119" s="212"/>
      <c r="AD119" s="212"/>
      <c r="AE119" s="212"/>
      <c r="AF119" s="212"/>
      <c r="AG119" s="212" t="s">
        <v>406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5">
      <c r="A120" s="219"/>
      <c r="B120" s="220"/>
      <c r="C120" s="250" t="s">
        <v>588</v>
      </c>
      <c r="D120" s="246"/>
      <c r="E120" s="247">
        <v>2.02</v>
      </c>
      <c r="F120" s="222"/>
      <c r="G120" s="222"/>
      <c r="H120" s="222"/>
      <c r="I120" s="222"/>
      <c r="J120" s="222"/>
      <c r="K120" s="222"/>
      <c r="L120" s="222"/>
      <c r="M120" s="222"/>
      <c r="N120" s="221"/>
      <c r="O120" s="221"/>
      <c r="P120" s="221"/>
      <c r="Q120" s="221"/>
      <c r="R120" s="222"/>
      <c r="S120" s="222"/>
      <c r="T120" s="222"/>
      <c r="U120" s="222"/>
      <c r="V120" s="222"/>
      <c r="W120" s="222"/>
      <c r="X120" s="222"/>
      <c r="Y120" s="222"/>
      <c r="Z120" s="212"/>
      <c r="AA120" s="212"/>
      <c r="AB120" s="212"/>
      <c r="AC120" s="212"/>
      <c r="AD120" s="212"/>
      <c r="AE120" s="212"/>
      <c r="AF120" s="212"/>
      <c r="AG120" s="212" t="s">
        <v>228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x14ac:dyDescent="0.25">
      <c r="A121" s="224" t="s">
        <v>180</v>
      </c>
      <c r="B121" s="225" t="s">
        <v>130</v>
      </c>
      <c r="C121" s="240" t="s">
        <v>131</v>
      </c>
      <c r="D121" s="226"/>
      <c r="E121" s="227"/>
      <c r="F121" s="228"/>
      <c r="G121" s="228">
        <f>SUMIF(AG122:AG131,"&lt;&gt;NOR",G122:G131)</f>
        <v>0</v>
      </c>
      <c r="H121" s="228"/>
      <c r="I121" s="228">
        <f>SUM(I122:I131)</f>
        <v>0</v>
      </c>
      <c r="J121" s="228"/>
      <c r="K121" s="228">
        <f>SUM(K122:K131)</f>
        <v>0</v>
      </c>
      <c r="L121" s="228"/>
      <c r="M121" s="228">
        <f>SUM(M122:M131)</f>
        <v>0</v>
      </c>
      <c r="N121" s="227"/>
      <c r="O121" s="227">
        <f>SUM(O122:O131)</f>
        <v>0.33</v>
      </c>
      <c r="P121" s="227"/>
      <c r="Q121" s="227">
        <f>SUM(Q122:Q131)</f>
        <v>0</v>
      </c>
      <c r="R121" s="228"/>
      <c r="S121" s="228"/>
      <c r="T121" s="229"/>
      <c r="U121" s="223"/>
      <c r="V121" s="223">
        <f>SUM(V122:V131)</f>
        <v>21.89</v>
      </c>
      <c r="W121" s="223"/>
      <c r="X121" s="223"/>
      <c r="Y121" s="223"/>
      <c r="AG121" t="s">
        <v>181</v>
      </c>
    </row>
    <row r="122" spans="1:60" ht="20.399999999999999" outlineLevel="1" x14ac:dyDescent="0.25">
      <c r="A122" s="231">
        <v>27</v>
      </c>
      <c r="B122" s="232" t="s">
        <v>589</v>
      </c>
      <c r="C122" s="241" t="s">
        <v>590</v>
      </c>
      <c r="D122" s="233" t="s">
        <v>410</v>
      </c>
      <c r="E122" s="234">
        <v>146.37</v>
      </c>
      <c r="F122" s="235"/>
      <c r="G122" s="236">
        <f>ROUND(E122*F122,2)</f>
        <v>0</v>
      </c>
      <c r="H122" s="235"/>
      <c r="I122" s="236">
        <f>ROUND(E122*H122,2)</f>
        <v>0</v>
      </c>
      <c r="J122" s="235"/>
      <c r="K122" s="236">
        <f>ROUND(E122*J122,2)</f>
        <v>0</v>
      </c>
      <c r="L122" s="236">
        <v>21</v>
      </c>
      <c r="M122" s="236">
        <f>G122*(1+L122/100)</f>
        <v>0</v>
      </c>
      <c r="N122" s="234">
        <v>0</v>
      </c>
      <c r="O122" s="234">
        <f>ROUND(E122*N122,2)</f>
        <v>0</v>
      </c>
      <c r="P122" s="234">
        <v>0</v>
      </c>
      <c r="Q122" s="234">
        <f>ROUND(E122*P122,2)</f>
        <v>0</v>
      </c>
      <c r="R122" s="236" t="s">
        <v>377</v>
      </c>
      <c r="S122" s="236" t="s">
        <v>185</v>
      </c>
      <c r="T122" s="237" t="s">
        <v>185</v>
      </c>
      <c r="U122" s="222">
        <v>0.126</v>
      </c>
      <c r="V122" s="222">
        <f>ROUND(E122*U122,2)</f>
        <v>18.440000000000001</v>
      </c>
      <c r="W122" s="222"/>
      <c r="X122" s="222" t="s">
        <v>223</v>
      </c>
      <c r="Y122" s="222" t="s">
        <v>188</v>
      </c>
      <c r="Z122" s="212"/>
      <c r="AA122" s="212"/>
      <c r="AB122" s="212"/>
      <c r="AC122" s="212"/>
      <c r="AD122" s="212"/>
      <c r="AE122" s="212"/>
      <c r="AF122" s="212"/>
      <c r="AG122" s="212" t="s">
        <v>253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2" x14ac:dyDescent="0.25">
      <c r="A123" s="219"/>
      <c r="B123" s="220"/>
      <c r="C123" s="249" t="s">
        <v>378</v>
      </c>
      <c r="D123" s="248"/>
      <c r="E123" s="248"/>
      <c r="F123" s="248"/>
      <c r="G123" s="248"/>
      <c r="H123" s="222"/>
      <c r="I123" s="222"/>
      <c r="J123" s="222"/>
      <c r="K123" s="222"/>
      <c r="L123" s="222"/>
      <c r="M123" s="222"/>
      <c r="N123" s="221"/>
      <c r="O123" s="221"/>
      <c r="P123" s="221"/>
      <c r="Q123" s="221"/>
      <c r="R123" s="222"/>
      <c r="S123" s="222"/>
      <c r="T123" s="222"/>
      <c r="U123" s="222"/>
      <c r="V123" s="222"/>
      <c r="W123" s="222"/>
      <c r="X123" s="222"/>
      <c r="Y123" s="222"/>
      <c r="Z123" s="212"/>
      <c r="AA123" s="212"/>
      <c r="AB123" s="212"/>
      <c r="AC123" s="212"/>
      <c r="AD123" s="212"/>
      <c r="AE123" s="212"/>
      <c r="AF123" s="212"/>
      <c r="AG123" s="212" t="s">
        <v>226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2" x14ac:dyDescent="0.25">
      <c r="A124" s="219"/>
      <c r="B124" s="220"/>
      <c r="C124" s="250" t="s">
        <v>591</v>
      </c>
      <c r="D124" s="246"/>
      <c r="E124" s="247">
        <v>146.37</v>
      </c>
      <c r="F124" s="222"/>
      <c r="G124" s="222"/>
      <c r="H124" s="222"/>
      <c r="I124" s="222"/>
      <c r="J124" s="222"/>
      <c r="K124" s="222"/>
      <c r="L124" s="222"/>
      <c r="M124" s="222"/>
      <c r="N124" s="221"/>
      <c r="O124" s="221"/>
      <c r="P124" s="221"/>
      <c r="Q124" s="221"/>
      <c r="R124" s="222"/>
      <c r="S124" s="222"/>
      <c r="T124" s="222"/>
      <c r="U124" s="222"/>
      <c r="V124" s="222"/>
      <c r="W124" s="222"/>
      <c r="X124" s="222"/>
      <c r="Y124" s="222"/>
      <c r="Z124" s="212"/>
      <c r="AA124" s="212"/>
      <c r="AB124" s="212"/>
      <c r="AC124" s="212"/>
      <c r="AD124" s="212"/>
      <c r="AE124" s="212"/>
      <c r="AF124" s="212"/>
      <c r="AG124" s="212" t="s">
        <v>228</v>
      </c>
      <c r="AH124" s="212">
        <v>0</v>
      </c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5">
      <c r="A125" s="231">
        <v>28</v>
      </c>
      <c r="B125" s="232" t="s">
        <v>592</v>
      </c>
      <c r="C125" s="241" t="s">
        <v>593</v>
      </c>
      <c r="D125" s="233" t="s">
        <v>415</v>
      </c>
      <c r="E125" s="234">
        <v>12.1975</v>
      </c>
      <c r="F125" s="235"/>
      <c r="G125" s="236">
        <f>ROUND(E125*F125,2)</f>
        <v>0</v>
      </c>
      <c r="H125" s="235"/>
      <c r="I125" s="236">
        <f>ROUND(E125*H125,2)</f>
        <v>0</v>
      </c>
      <c r="J125" s="235"/>
      <c r="K125" s="236">
        <f>ROUND(E125*J125,2)</f>
        <v>0</v>
      </c>
      <c r="L125" s="236">
        <v>21</v>
      </c>
      <c r="M125" s="236">
        <f>G125*(1+L125/100)</f>
        <v>0</v>
      </c>
      <c r="N125" s="234">
        <v>0</v>
      </c>
      <c r="O125" s="234">
        <f>ROUND(E125*N125,2)</f>
        <v>0</v>
      </c>
      <c r="P125" s="234">
        <v>0</v>
      </c>
      <c r="Q125" s="234">
        <f>ROUND(E125*P125,2)</f>
        <v>0</v>
      </c>
      <c r="R125" s="236" t="s">
        <v>377</v>
      </c>
      <c r="S125" s="236" t="s">
        <v>185</v>
      </c>
      <c r="T125" s="237" t="s">
        <v>185</v>
      </c>
      <c r="U125" s="222">
        <v>0.28320000000000001</v>
      </c>
      <c r="V125" s="222">
        <f>ROUND(E125*U125,2)</f>
        <v>3.45</v>
      </c>
      <c r="W125" s="222"/>
      <c r="X125" s="222" t="s">
        <v>223</v>
      </c>
      <c r="Y125" s="222" t="s">
        <v>188</v>
      </c>
      <c r="Z125" s="212"/>
      <c r="AA125" s="212"/>
      <c r="AB125" s="212"/>
      <c r="AC125" s="212"/>
      <c r="AD125" s="212"/>
      <c r="AE125" s="212"/>
      <c r="AF125" s="212"/>
      <c r="AG125" s="212" t="s">
        <v>253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5">
      <c r="A126" s="219"/>
      <c r="B126" s="220"/>
      <c r="C126" s="249" t="s">
        <v>378</v>
      </c>
      <c r="D126" s="248"/>
      <c r="E126" s="248"/>
      <c r="F126" s="248"/>
      <c r="G126" s="248"/>
      <c r="H126" s="222"/>
      <c r="I126" s="222"/>
      <c r="J126" s="222"/>
      <c r="K126" s="222"/>
      <c r="L126" s="222"/>
      <c r="M126" s="222"/>
      <c r="N126" s="221"/>
      <c r="O126" s="221"/>
      <c r="P126" s="221"/>
      <c r="Q126" s="221"/>
      <c r="R126" s="222"/>
      <c r="S126" s="222"/>
      <c r="T126" s="222"/>
      <c r="U126" s="222"/>
      <c r="V126" s="222"/>
      <c r="W126" s="222"/>
      <c r="X126" s="222"/>
      <c r="Y126" s="222"/>
      <c r="Z126" s="212"/>
      <c r="AA126" s="212"/>
      <c r="AB126" s="212"/>
      <c r="AC126" s="212"/>
      <c r="AD126" s="212"/>
      <c r="AE126" s="212"/>
      <c r="AF126" s="212"/>
      <c r="AG126" s="212" t="s">
        <v>226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2" x14ac:dyDescent="0.25">
      <c r="A127" s="219"/>
      <c r="B127" s="220"/>
      <c r="C127" s="250" t="s">
        <v>594</v>
      </c>
      <c r="D127" s="246"/>
      <c r="E127" s="247">
        <v>12.1975</v>
      </c>
      <c r="F127" s="222"/>
      <c r="G127" s="222"/>
      <c r="H127" s="222"/>
      <c r="I127" s="222"/>
      <c r="J127" s="222"/>
      <c r="K127" s="222"/>
      <c r="L127" s="222"/>
      <c r="M127" s="222"/>
      <c r="N127" s="221"/>
      <c r="O127" s="221"/>
      <c r="P127" s="221"/>
      <c r="Q127" s="221"/>
      <c r="R127" s="222"/>
      <c r="S127" s="222"/>
      <c r="T127" s="222"/>
      <c r="U127" s="222"/>
      <c r="V127" s="222"/>
      <c r="W127" s="222"/>
      <c r="X127" s="222"/>
      <c r="Y127" s="222"/>
      <c r="Z127" s="212"/>
      <c r="AA127" s="212"/>
      <c r="AB127" s="212"/>
      <c r="AC127" s="212"/>
      <c r="AD127" s="212"/>
      <c r="AE127" s="212"/>
      <c r="AF127" s="212"/>
      <c r="AG127" s="212" t="s">
        <v>228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ht="20.399999999999999" outlineLevel="1" x14ac:dyDescent="0.25">
      <c r="A128" s="231">
        <v>29</v>
      </c>
      <c r="B128" s="232" t="s">
        <v>595</v>
      </c>
      <c r="C128" s="241" t="s">
        <v>596</v>
      </c>
      <c r="D128" s="233" t="s">
        <v>415</v>
      </c>
      <c r="E128" s="234">
        <v>12.380459999999999</v>
      </c>
      <c r="F128" s="235"/>
      <c r="G128" s="236">
        <f>ROUND(E128*F128,2)</f>
        <v>0</v>
      </c>
      <c r="H128" s="235"/>
      <c r="I128" s="236">
        <f>ROUND(E128*H128,2)</f>
        <v>0</v>
      </c>
      <c r="J128" s="235"/>
      <c r="K128" s="236">
        <f>ROUND(E128*J128,2)</f>
        <v>0</v>
      </c>
      <c r="L128" s="236">
        <v>21</v>
      </c>
      <c r="M128" s="236">
        <f>G128*(1+L128/100)</f>
        <v>0</v>
      </c>
      <c r="N128" s="234">
        <v>4.0999999999999999E-4</v>
      </c>
      <c r="O128" s="234">
        <f>ROUND(E128*N128,2)</f>
        <v>0.01</v>
      </c>
      <c r="P128" s="234">
        <v>0</v>
      </c>
      <c r="Q128" s="234">
        <f>ROUND(E128*P128,2)</f>
        <v>0</v>
      </c>
      <c r="R128" s="236" t="s">
        <v>334</v>
      </c>
      <c r="S128" s="236" t="s">
        <v>185</v>
      </c>
      <c r="T128" s="237" t="s">
        <v>185</v>
      </c>
      <c r="U128" s="222">
        <v>0</v>
      </c>
      <c r="V128" s="222">
        <f>ROUND(E128*U128,2)</f>
        <v>0</v>
      </c>
      <c r="W128" s="222"/>
      <c r="X128" s="222" t="s">
        <v>335</v>
      </c>
      <c r="Y128" s="222" t="s">
        <v>188</v>
      </c>
      <c r="Z128" s="212"/>
      <c r="AA128" s="212"/>
      <c r="AB128" s="212"/>
      <c r="AC128" s="212"/>
      <c r="AD128" s="212"/>
      <c r="AE128" s="212"/>
      <c r="AF128" s="212"/>
      <c r="AG128" s="212" t="s">
        <v>336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2" x14ac:dyDescent="0.25">
      <c r="A129" s="219"/>
      <c r="B129" s="220"/>
      <c r="C129" s="250" t="s">
        <v>597</v>
      </c>
      <c r="D129" s="246"/>
      <c r="E129" s="247">
        <v>12.380459999999999</v>
      </c>
      <c r="F129" s="222"/>
      <c r="G129" s="222"/>
      <c r="H129" s="222"/>
      <c r="I129" s="222"/>
      <c r="J129" s="222"/>
      <c r="K129" s="222"/>
      <c r="L129" s="222"/>
      <c r="M129" s="222"/>
      <c r="N129" s="221"/>
      <c r="O129" s="221"/>
      <c r="P129" s="221"/>
      <c r="Q129" s="221"/>
      <c r="R129" s="222"/>
      <c r="S129" s="222"/>
      <c r="T129" s="222"/>
      <c r="U129" s="222"/>
      <c r="V129" s="222"/>
      <c r="W129" s="222"/>
      <c r="X129" s="222"/>
      <c r="Y129" s="222"/>
      <c r="Z129" s="212"/>
      <c r="AA129" s="212"/>
      <c r="AB129" s="212"/>
      <c r="AC129" s="212"/>
      <c r="AD129" s="212"/>
      <c r="AE129" s="212"/>
      <c r="AF129" s="212"/>
      <c r="AG129" s="212" t="s">
        <v>228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ht="20.399999999999999" outlineLevel="1" x14ac:dyDescent="0.25">
      <c r="A130" s="231">
        <v>30</v>
      </c>
      <c r="B130" s="232" t="s">
        <v>598</v>
      </c>
      <c r="C130" s="241" t="s">
        <v>599</v>
      </c>
      <c r="D130" s="233" t="s">
        <v>410</v>
      </c>
      <c r="E130" s="234">
        <v>148.56555</v>
      </c>
      <c r="F130" s="235"/>
      <c r="G130" s="236">
        <f>ROUND(E130*F130,2)</f>
        <v>0</v>
      </c>
      <c r="H130" s="235"/>
      <c r="I130" s="236">
        <f>ROUND(E130*H130,2)</f>
        <v>0</v>
      </c>
      <c r="J130" s="235"/>
      <c r="K130" s="236">
        <f>ROUND(E130*J130,2)</f>
        <v>0</v>
      </c>
      <c r="L130" s="236">
        <v>21</v>
      </c>
      <c r="M130" s="236">
        <f>G130*(1+L130/100)</f>
        <v>0</v>
      </c>
      <c r="N130" s="234">
        <v>2.1299999999999999E-3</v>
      </c>
      <c r="O130" s="234">
        <f>ROUND(E130*N130,2)</f>
        <v>0.32</v>
      </c>
      <c r="P130" s="234">
        <v>0</v>
      </c>
      <c r="Q130" s="234">
        <f>ROUND(E130*P130,2)</f>
        <v>0</v>
      </c>
      <c r="R130" s="236" t="s">
        <v>334</v>
      </c>
      <c r="S130" s="236" t="s">
        <v>185</v>
      </c>
      <c r="T130" s="237" t="s">
        <v>185</v>
      </c>
      <c r="U130" s="222">
        <v>0</v>
      </c>
      <c r="V130" s="222">
        <f>ROUND(E130*U130,2)</f>
        <v>0</v>
      </c>
      <c r="W130" s="222"/>
      <c r="X130" s="222" t="s">
        <v>335</v>
      </c>
      <c r="Y130" s="222" t="s">
        <v>188</v>
      </c>
      <c r="Z130" s="212"/>
      <c r="AA130" s="212"/>
      <c r="AB130" s="212"/>
      <c r="AC130" s="212"/>
      <c r="AD130" s="212"/>
      <c r="AE130" s="212"/>
      <c r="AF130" s="212"/>
      <c r="AG130" s="212" t="s">
        <v>336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5">
      <c r="A131" s="219"/>
      <c r="B131" s="220"/>
      <c r="C131" s="250" t="s">
        <v>600</v>
      </c>
      <c r="D131" s="246"/>
      <c r="E131" s="247">
        <v>148.56555</v>
      </c>
      <c r="F131" s="222"/>
      <c r="G131" s="222"/>
      <c r="H131" s="222"/>
      <c r="I131" s="222"/>
      <c r="J131" s="222"/>
      <c r="K131" s="222"/>
      <c r="L131" s="222"/>
      <c r="M131" s="222"/>
      <c r="N131" s="221"/>
      <c r="O131" s="221"/>
      <c r="P131" s="221"/>
      <c r="Q131" s="221"/>
      <c r="R131" s="222"/>
      <c r="S131" s="222"/>
      <c r="T131" s="222"/>
      <c r="U131" s="222"/>
      <c r="V131" s="222"/>
      <c r="W131" s="222"/>
      <c r="X131" s="222"/>
      <c r="Y131" s="222"/>
      <c r="Z131" s="212"/>
      <c r="AA131" s="212"/>
      <c r="AB131" s="212"/>
      <c r="AC131" s="212"/>
      <c r="AD131" s="212"/>
      <c r="AE131" s="212"/>
      <c r="AF131" s="212"/>
      <c r="AG131" s="212" t="s">
        <v>228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x14ac:dyDescent="0.25">
      <c r="A132" s="224" t="s">
        <v>180</v>
      </c>
      <c r="B132" s="225" t="s">
        <v>132</v>
      </c>
      <c r="C132" s="240" t="s">
        <v>133</v>
      </c>
      <c r="D132" s="226"/>
      <c r="E132" s="227"/>
      <c r="F132" s="228"/>
      <c r="G132" s="228">
        <f>SUMIF(AG133:AG160,"&lt;&gt;NOR",G133:G160)</f>
        <v>0</v>
      </c>
      <c r="H132" s="228"/>
      <c r="I132" s="228">
        <f>SUM(I133:I160)</f>
        <v>0</v>
      </c>
      <c r="J132" s="228"/>
      <c r="K132" s="228">
        <f>SUM(K133:K160)</f>
        <v>0</v>
      </c>
      <c r="L132" s="228"/>
      <c r="M132" s="228">
        <f>SUM(M133:M160)</f>
        <v>0</v>
      </c>
      <c r="N132" s="227"/>
      <c r="O132" s="227">
        <f>SUM(O133:O160)</f>
        <v>2.2199999999999998</v>
      </c>
      <c r="P132" s="227"/>
      <c r="Q132" s="227">
        <f>SUM(Q133:Q160)</f>
        <v>0</v>
      </c>
      <c r="R132" s="228"/>
      <c r="S132" s="228"/>
      <c r="T132" s="229"/>
      <c r="U132" s="223"/>
      <c r="V132" s="223">
        <f>SUM(V133:V160)</f>
        <v>76.570000000000007</v>
      </c>
      <c r="W132" s="223"/>
      <c r="X132" s="223"/>
      <c r="Y132" s="223"/>
      <c r="AG132" t="s">
        <v>181</v>
      </c>
    </row>
    <row r="133" spans="1:60" ht="20.399999999999999" outlineLevel="1" x14ac:dyDescent="0.25">
      <c r="A133" s="231">
        <v>31</v>
      </c>
      <c r="B133" s="232" t="s">
        <v>601</v>
      </c>
      <c r="C133" s="241" t="s">
        <v>602</v>
      </c>
      <c r="D133" s="233" t="s">
        <v>415</v>
      </c>
      <c r="E133" s="234">
        <v>6</v>
      </c>
      <c r="F133" s="235"/>
      <c r="G133" s="236">
        <f>ROUND(E133*F133,2)</f>
        <v>0</v>
      </c>
      <c r="H133" s="235"/>
      <c r="I133" s="236">
        <f>ROUND(E133*H133,2)</f>
        <v>0</v>
      </c>
      <c r="J133" s="235"/>
      <c r="K133" s="236">
        <f>ROUND(E133*J133,2)</f>
        <v>0</v>
      </c>
      <c r="L133" s="236">
        <v>21</v>
      </c>
      <c r="M133" s="236">
        <f>G133*(1+L133/100)</f>
        <v>0</v>
      </c>
      <c r="N133" s="234">
        <v>2.2000000000000001E-4</v>
      </c>
      <c r="O133" s="234">
        <f>ROUND(E133*N133,2)</f>
        <v>0</v>
      </c>
      <c r="P133" s="234">
        <v>0</v>
      </c>
      <c r="Q133" s="234">
        <f>ROUND(E133*P133,2)</f>
        <v>0</v>
      </c>
      <c r="R133" s="236" t="s">
        <v>377</v>
      </c>
      <c r="S133" s="236" t="s">
        <v>185</v>
      </c>
      <c r="T133" s="237" t="s">
        <v>185</v>
      </c>
      <c r="U133" s="222">
        <v>1.554</v>
      </c>
      <c r="V133" s="222">
        <f>ROUND(E133*U133,2)</f>
        <v>9.32</v>
      </c>
      <c r="W133" s="222"/>
      <c r="X133" s="222" t="s">
        <v>223</v>
      </c>
      <c r="Y133" s="222" t="s">
        <v>188</v>
      </c>
      <c r="Z133" s="212"/>
      <c r="AA133" s="212"/>
      <c r="AB133" s="212"/>
      <c r="AC133" s="212"/>
      <c r="AD133" s="212"/>
      <c r="AE133" s="212"/>
      <c r="AF133" s="212"/>
      <c r="AG133" s="212" t="s">
        <v>253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5">
      <c r="A134" s="219"/>
      <c r="B134" s="220"/>
      <c r="C134" s="250" t="s">
        <v>603</v>
      </c>
      <c r="D134" s="246"/>
      <c r="E134" s="247">
        <v>6</v>
      </c>
      <c r="F134" s="222"/>
      <c r="G134" s="222"/>
      <c r="H134" s="222"/>
      <c r="I134" s="222"/>
      <c r="J134" s="222"/>
      <c r="K134" s="222"/>
      <c r="L134" s="222"/>
      <c r="M134" s="222"/>
      <c r="N134" s="221"/>
      <c r="O134" s="221"/>
      <c r="P134" s="221"/>
      <c r="Q134" s="221"/>
      <c r="R134" s="222"/>
      <c r="S134" s="222"/>
      <c r="T134" s="222"/>
      <c r="U134" s="222"/>
      <c r="V134" s="222"/>
      <c r="W134" s="222"/>
      <c r="X134" s="222"/>
      <c r="Y134" s="222"/>
      <c r="Z134" s="212"/>
      <c r="AA134" s="212"/>
      <c r="AB134" s="212"/>
      <c r="AC134" s="212"/>
      <c r="AD134" s="212"/>
      <c r="AE134" s="212"/>
      <c r="AF134" s="212"/>
      <c r="AG134" s="212" t="s">
        <v>228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ht="20.399999999999999" outlineLevel="1" x14ac:dyDescent="0.25">
      <c r="A135" s="255">
        <v>32</v>
      </c>
      <c r="B135" s="256" t="s">
        <v>604</v>
      </c>
      <c r="C135" s="265" t="s">
        <v>605</v>
      </c>
      <c r="D135" s="257" t="s">
        <v>415</v>
      </c>
      <c r="E135" s="258">
        <v>3</v>
      </c>
      <c r="F135" s="259"/>
      <c r="G135" s="260">
        <f>ROUND(E135*F135,2)</f>
        <v>0</v>
      </c>
      <c r="H135" s="259"/>
      <c r="I135" s="260">
        <f>ROUND(E135*H135,2)</f>
        <v>0</v>
      </c>
      <c r="J135" s="259"/>
      <c r="K135" s="260">
        <f>ROUND(E135*J135,2)</f>
        <v>0</v>
      </c>
      <c r="L135" s="260">
        <v>21</v>
      </c>
      <c r="M135" s="260">
        <f>G135*(1+L135/100)</f>
        <v>0</v>
      </c>
      <c r="N135" s="258">
        <v>1.1E-4</v>
      </c>
      <c r="O135" s="258">
        <f>ROUND(E135*N135,2)</f>
        <v>0</v>
      </c>
      <c r="P135" s="258">
        <v>0</v>
      </c>
      <c r="Q135" s="258">
        <f>ROUND(E135*P135,2)</f>
        <v>0</v>
      </c>
      <c r="R135" s="260" t="s">
        <v>377</v>
      </c>
      <c r="S135" s="260" t="s">
        <v>185</v>
      </c>
      <c r="T135" s="261" t="s">
        <v>185</v>
      </c>
      <c r="U135" s="222">
        <v>0.70799999999999996</v>
      </c>
      <c r="V135" s="222">
        <f>ROUND(E135*U135,2)</f>
        <v>2.12</v>
      </c>
      <c r="W135" s="222"/>
      <c r="X135" s="222" t="s">
        <v>223</v>
      </c>
      <c r="Y135" s="222" t="s">
        <v>188</v>
      </c>
      <c r="Z135" s="212"/>
      <c r="AA135" s="212"/>
      <c r="AB135" s="212"/>
      <c r="AC135" s="212"/>
      <c r="AD135" s="212"/>
      <c r="AE135" s="212"/>
      <c r="AF135" s="212"/>
      <c r="AG135" s="212" t="s">
        <v>224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5">
      <c r="A136" s="231">
        <v>33</v>
      </c>
      <c r="B136" s="232" t="s">
        <v>606</v>
      </c>
      <c r="C136" s="241" t="s">
        <v>607</v>
      </c>
      <c r="D136" s="233" t="s">
        <v>410</v>
      </c>
      <c r="E136" s="234">
        <v>146.37</v>
      </c>
      <c r="F136" s="235"/>
      <c r="G136" s="236">
        <f>ROUND(E136*F136,2)</f>
        <v>0</v>
      </c>
      <c r="H136" s="235"/>
      <c r="I136" s="236">
        <f>ROUND(E136*H136,2)</f>
        <v>0</v>
      </c>
      <c r="J136" s="235"/>
      <c r="K136" s="236">
        <f>ROUND(E136*J136,2)</f>
        <v>0</v>
      </c>
      <c r="L136" s="236">
        <v>21</v>
      </c>
      <c r="M136" s="236">
        <f>G136*(1+L136/100)</f>
        <v>0</v>
      </c>
      <c r="N136" s="234">
        <v>0</v>
      </c>
      <c r="O136" s="234">
        <f>ROUND(E136*N136,2)</f>
        <v>0</v>
      </c>
      <c r="P136" s="234">
        <v>0</v>
      </c>
      <c r="Q136" s="234">
        <f>ROUND(E136*P136,2)</f>
        <v>0</v>
      </c>
      <c r="R136" s="236" t="s">
        <v>377</v>
      </c>
      <c r="S136" s="236" t="s">
        <v>185</v>
      </c>
      <c r="T136" s="237" t="s">
        <v>185</v>
      </c>
      <c r="U136" s="222">
        <v>4.3999999999999997E-2</v>
      </c>
      <c r="V136" s="222">
        <f>ROUND(E136*U136,2)</f>
        <v>6.44</v>
      </c>
      <c r="W136" s="222"/>
      <c r="X136" s="222" t="s">
        <v>223</v>
      </c>
      <c r="Y136" s="222" t="s">
        <v>188</v>
      </c>
      <c r="Z136" s="212"/>
      <c r="AA136" s="212"/>
      <c r="AB136" s="212"/>
      <c r="AC136" s="212"/>
      <c r="AD136" s="212"/>
      <c r="AE136" s="212"/>
      <c r="AF136" s="212"/>
      <c r="AG136" s="212" t="s">
        <v>253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5">
      <c r="A137" s="219"/>
      <c r="B137" s="220"/>
      <c r="C137" s="249" t="s">
        <v>608</v>
      </c>
      <c r="D137" s="248"/>
      <c r="E137" s="248"/>
      <c r="F137" s="248"/>
      <c r="G137" s="248"/>
      <c r="H137" s="222"/>
      <c r="I137" s="222"/>
      <c r="J137" s="222"/>
      <c r="K137" s="222"/>
      <c r="L137" s="222"/>
      <c r="M137" s="222"/>
      <c r="N137" s="221"/>
      <c r="O137" s="221"/>
      <c r="P137" s="221"/>
      <c r="Q137" s="221"/>
      <c r="R137" s="222"/>
      <c r="S137" s="222"/>
      <c r="T137" s="222"/>
      <c r="U137" s="222"/>
      <c r="V137" s="222"/>
      <c r="W137" s="222"/>
      <c r="X137" s="222"/>
      <c r="Y137" s="222"/>
      <c r="Z137" s="212"/>
      <c r="AA137" s="212"/>
      <c r="AB137" s="212"/>
      <c r="AC137" s="212"/>
      <c r="AD137" s="212"/>
      <c r="AE137" s="212"/>
      <c r="AF137" s="212"/>
      <c r="AG137" s="212" t="s">
        <v>226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38" t="str">
        <f>C137</f>
        <v>přísun, montáže, demontáže a odsunu zkoušecího čerpadla, napuštění tlakovou vodou a dodání vody pro tlakovou zkoušku,</v>
      </c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5">
      <c r="A138" s="219"/>
      <c r="B138" s="220"/>
      <c r="C138" s="250" t="s">
        <v>591</v>
      </c>
      <c r="D138" s="246"/>
      <c r="E138" s="247">
        <v>146.37</v>
      </c>
      <c r="F138" s="222"/>
      <c r="G138" s="222"/>
      <c r="H138" s="222"/>
      <c r="I138" s="222"/>
      <c r="J138" s="222"/>
      <c r="K138" s="222"/>
      <c r="L138" s="222"/>
      <c r="M138" s="222"/>
      <c r="N138" s="221"/>
      <c r="O138" s="221"/>
      <c r="P138" s="221"/>
      <c r="Q138" s="221"/>
      <c r="R138" s="222"/>
      <c r="S138" s="222"/>
      <c r="T138" s="222"/>
      <c r="U138" s="222"/>
      <c r="V138" s="222"/>
      <c r="W138" s="222"/>
      <c r="X138" s="222"/>
      <c r="Y138" s="222"/>
      <c r="Z138" s="212"/>
      <c r="AA138" s="212"/>
      <c r="AB138" s="212"/>
      <c r="AC138" s="212"/>
      <c r="AD138" s="212"/>
      <c r="AE138" s="212"/>
      <c r="AF138" s="212"/>
      <c r="AG138" s="212" t="s">
        <v>228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5">
      <c r="A139" s="231">
        <v>34</v>
      </c>
      <c r="B139" s="232" t="s">
        <v>609</v>
      </c>
      <c r="C139" s="241" t="s">
        <v>610</v>
      </c>
      <c r="D139" s="233" t="s">
        <v>431</v>
      </c>
      <c r="E139" s="234">
        <v>1</v>
      </c>
      <c r="F139" s="235"/>
      <c r="G139" s="236">
        <f>ROUND(E139*F139,2)</f>
        <v>0</v>
      </c>
      <c r="H139" s="235"/>
      <c r="I139" s="236">
        <f>ROUND(E139*H139,2)</f>
        <v>0</v>
      </c>
      <c r="J139" s="235"/>
      <c r="K139" s="236">
        <f>ROUND(E139*J139,2)</f>
        <v>0</v>
      </c>
      <c r="L139" s="236">
        <v>21</v>
      </c>
      <c r="M139" s="236">
        <f>G139*(1+L139/100)</f>
        <v>0</v>
      </c>
      <c r="N139" s="234">
        <v>3.4369999999999998E-2</v>
      </c>
      <c r="O139" s="234">
        <f>ROUND(E139*N139,2)</f>
        <v>0.03</v>
      </c>
      <c r="P139" s="234">
        <v>0</v>
      </c>
      <c r="Q139" s="234">
        <f>ROUND(E139*P139,2)</f>
        <v>0</v>
      </c>
      <c r="R139" s="236" t="s">
        <v>377</v>
      </c>
      <c r="S139" s="236" t="s">
        <v>185</v>
      </c>
      <c r="T139" s="237" t="s">
        <v>185</v>
      </c>
      <c r="U139" s="222">
        <v>10.130000000000001</v>
      </c>
      <c r="V139" s="222">
        <f>ROUND(E139*U139,2)</f>
        <v>10.130000000000001</v>
      </c>
      <c r="W139" s="222"/>
      <c r="X139" s="222" t="s">
        <v>223</v>
      </c>
      <c r="Y139" s="222" t="s">
        <v>188</v>
      </c>
      <c r="Z139" s="212"/>
      <c r="AA139" s="212"/>
      <c r="AB139" s="212"/>
      <c r="AC139" s="212"/>
      <c r="AD139" s="212"/>
      <c r="AE139" s="212"/>
      <c r="AF139" s="212"/>
      <c r="AG139" s="212" t="s">
        <v>253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ht="31.2" outlineLevel="2" x14ac:dyDescent="0.25">
      <c r="A140" s="219"/>
      <c r="B140" s="220"/>
      <c r="C140" s="249" t="s">
        <v>611</v>
      </c>
      <c r="D140" s="248"/>
      <c r="E140" s="248"/>
      <c r="F140" s="248"/>
      <c r="G140" s="248"/>
      <c r="H140" s="222"/>
      <c r="I140" s="222"/>
      <c r="J140" s="222"/>
      <c r="K140" s="222"/>
      <c r="L140" s="222"/>
      <c r="M140" s="222"/>
      <c r="N140" s="221"/>
      <c r="O140" s="221"/>
      <c r="P140" s="221"/>
      <c r="Q140" s="221"/>
      <c r="R140" s="222"/>
      <c r="S140" s="222"/>
      <c r="T140" s="222"/>
      <c r="U140" s="222"/>
      <c r="V140" s="222"/>
      <c r="W140" s="222"/>
      <c r="X140" s="222"/>
      <c r="Y140" s="222"/>
      <c r="Z140" s="212"/>
      <c r="AA140" s="212"/>
      <c r="AB140" s="212"/>
      <c r="AC140" s="212"/>
      <c r="AD140" s="212"/>
      <c r="AE140" s="212"/>
      <c r="AF140" s="212"/>
      <c r="AG140" s="212" t="s">
        <v>226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38" t="str">
        <f>C140</f>
        <v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v>
      </c>
      <c r="BB140" s="212"/>
      <c r="BC140" s="212"/>
      <c r="BD140" s="212"/>
      <c r="BE140" s="212"/>
      <c r="BF140" s="212"/>
      <c r="BG140" s="212"/>
      <c r="BH140" s="212"/>
    </row>
    <row r="141" spans="1:60" outlineLevel="1" x14ac:dyDescent="0.25">
      <c r="A141" s="231">
        <v>35</v>
      </c>
      <c r="B141" s="232" t="s">
        <v>612</v>
      </c>
      <c r="C141" s="241" t="s">
        <v>613</v>
      </c>
      <c r="D141" s="233" t="s">
        <v>410</v>
      </c>
      <c r="E141" s="234">
        <v>146.37</v>
      </c>
      <c r="F141" s="235"/>
      <c r="G141" s="236">
        <f>ROUND(E141*F141,2)</f>
        <v>0</v>
      </c>
      <c r="H141" s="235"/>
      <c r="I141" s="236">
        <f>ROUND(E141*H141,2)</f>
        <v>0</v>
      </c>
      <c r="J141" s="235"/>
      <c r="K141" s="236">
        <f>ROUND(E141*J141,2)</f>
        <v>0</v>
      </c>
      <c r="L141" s="236">
        <v>21</v>
      </c>
      <c r="M141" s="236">
        <f>G141*(1+L141/100)</f>
        <v>0</v>
      </c>
      <c r="N141" s="234">
        <v>0</v>
      </c>
      <c r="O141" s="234">
        <f>ROUND(E141*N141,2)</f>
        <v>0</v>
      </c>
      <c r="P141" s="234">
        <v>0</v>
      </c>
      <c r="Q141" s="234">
        <f>ROUND(E141*P141,2)</f>
        <v>0</v>
      </c>
      <c r="R141" s="236" t="s">
        <v>377</v>
      </c>
      <c r="S141" s="236" t="s">
        <v>185</v>
      </c>
      <c r="T141" s="237" t="s">
        <v>185</v>
      </c>
      <c r="U141" s="222">
        <v>0.21</v>
      </c>
      <c r="V141" s="222">
        <f>ROUND(E141*U141,2)</f>
        <v>30.74</v>
      </c>
      <c r="W141" s="222"/>
      <c r="X141" s="222" t="s">
        <v>223</v>
      </c>
      <c r="Y141" s="222" t="s">
        <v>188</v>
      </c>
      <c r="Z141" s="212"/>
      <c r="AA141" s="212"/>
      <c r="AB141" s="212"/>
      <c r="AC141" s="212"/>
      <c r="AD141" s="212"/>
      <c r="AE141" s="212"/>
      <c r="AF141" s="212"/>
      <c r="AG141" s="212" t="s">
        <v>253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5">
      <c r="A142" s="219"/>
      <c r="B142" s="220"/>
      <c r="C142" s="249" t="s">
        <v>614</v>
      </c>
      <c r="D142" s="248"/>
      <c r="E142" s="248"/>
      <c r="F142" s="248"/>
      <c r="G142" s="248"/>
      <c r="H142" s="222"/>
      <c r="I142" s="222"/>
      <c r="J142" s="222"/>
      <c r="K142" s="222"/>
      <c r="L142" s="222"/>
      <c r="M142" s="222"/>
      <c r="N142" s="221"/>
      <c r="O142" s="221"/>
      <c r="P142" s="221"/>
      <c r="Q142" s="221"/>
      <c r="R142" s="222"/>
      <c r="S142" s="222"/>
      <c r="T142" s="222"/>
      <c r="U142" s="222"/>
      <c r="V142" s="222"/>
      <c r="W142" s="222"/>
      <c r="X142" s="222"/>
      <c r="Y142" s="222"/>
      <c r="Z142" s="212"/>
      <c r="AA142" s="212"/>
      <c r="AB142" s="212"/>
      <c r="AC142" s="212"/>
      <c r="AD142" s="212"/>
      <c r="AE142" s="212"/>
      <c r="AF142" s="212"/>
      <c r="AG142" s="212" t="s">
        <v>226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38" t="str">
        <f>C142</f>
        <v>napuštění a vypuštění vody, dodání vody a desinfekčního prostředku, náklady na bakteriologický rozbor vody,</v>
      </c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5">
      <c r="A143" s="219"/>
      <c r="B143" s="220"/>
      <c r="C143" s="250" t="s">
        <v>591</v>
      </c>
      <c r="D143" s="246"/>
      <c r="E143" s="247">
        <v>146.37</v>
      </c>
      <c r="F143" s="222"/>
      <c r="G143" s="222"/>
      <c r="H143" s="222"/>
      <c r="I143" s="222"/>
      <c r="J143" s="222"/>
      <c r="K143" s="222"/>
      <c r="L143" s="222"/>
      <c r="M143" s="222"/>
      <c r="N143" s="221"/>
      <c r="O143" s="221"/>
      <c r="P143" s="221"/>
      <c r="Q143" s="221"/>
      <c r="R143" s="222"/>
      <c r="S143" s="222"/>
      <c r="T143" s="222"/>
      <c r="U143" s="222"/>
      <c r="V143" s="222"/>
      <c r="W143" s="222"/>
      <c r="X143" s="222"/>
      <c r="Y143" s="222"/>
      <c r="Z143" s="212"/>
      <c r="AA143" s="212"/>
      <c r="AB143" s="212"/>
      <c r="AC143" s="212"/>
      <c r="AD143" s="212"/>
      <c r="AE143" s="212"/>
      <c r="AF143" s="212"/>
      <c r="AG143" s="212" t="s">
        <v>228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1" x14ac:dyDescent="0.25">
      <c r="A144" s="231">
        <v>36</v>
      </c>
      <c r="B144" s="232" t="s">
        <v>615</v>
      </c>
      <c r="C144" s="241" t="s">
        <v>616</v>
      </c>
      <c r="D144" s="233" t="s">
        <v>415</v>
      </c>
      <c r="E144" s="234">
        <v>6</v>
      </c>
      <c r="F144" s="235"/>
      <c r="G144" s="236">
        <f>ROUND(E144*F144,2)</f>
        <v>0</v>
      </c>
      <c r="H144" s="235"/>
      <c r="I144" s="236">
        <f>ROUND(E144*H144,2)</f>
        <v>0</v>
      </c>
      <c r="J144" s="235"/>
      <c r="K144" s="236">
        <f>ROUND(E144*J144,2)</f>
        <v>0</v>
      </c>
      <c r="L144" s="236">
        <v>21</v>
      </c>
      <c r="M144" s="236">
        <f>G144*(1+L144/100)</f>
        <v>0</v>
      </c>
      <c r="N144" s="234">
        <v>0.12303</v>
      </c>
      <c r="O144" s="234">
        <f>ROUND(E144*N144,2)</f>
        <v>0.74</v>
      </c>
      <c r="P144" s="234">
        <v>0</v>
      </c>
      <c r="Q144" s="234">
        <f>ROUND(E144*P144,2)</f>
        <v>0</v>
      </c>
      <c r="R144" s="236" t="s">
        <v>377</v>
      </c>
      <c r="S144" s="236" t="s">
        <v>185</v>
      </c>
      <c r="T144" s="237" t="s">
        <v>185</v>
      </c>
      <c r="U144" s="222">
        <v>0.86299999999999999</v>
      </c>
      <c r="V144" s="222">
        <f>ROUND(E144*U144,2)</f>
        <v>5.18</v>
      </c>
      <c r="W144" s="222"/>
      <c r="X144" s="222" t="s">
        <v>223</v>
      </c>
      <c r="Y144" s="222" t="s">
        <v>188</v>
      </c>
      <c r="Z144" s="212"/>
      <c r="AA144" s="212"/>
      <c r="AB144" s="212"/>
      <c r="AC144" s="212"/>
      <c r="AD144" s="212"/>
      <c r="AE144" s="212"/>
      <c r="AF144" s="212"/>
      <c r="AG144" s="212" t="s">
        <v>253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2" x14ac:dyDescent="0.25">
      <c r="A145" s="219"/>
      <c r="B145" s="220"/>
      <c r="C145" s="249" t="s">
        <v>617</v>
      </c>
      <c r="D145" s="248"/>
      <c r="E145" s="248"/>
      <c r="F145" s="248"/>
      <c r="G145" s="248"/>
      <c r="H145" s="222"/>
      <c r="I145" s="222"/>
      <c r="J145" s="222"/>
      <c r="K145" s="222"/>
      <c r="L145" s="222"/>
      <c r="M145" s="222"/>
      <c r="N145" s="221"/>
      <c r="O145" s="221"/>
      <c r="P145" s="221"/>
      <c r="Q145" s="221"/>
      <c r="R145" s="222"/>
      <c r="S145" s="222"/>
      <c r="T145" s="222"/>
      <c r="U145" s="222"/>
      <c r="V145" s="222"/>
      <c r="W145" s="222"/>
      <c r="X145" s="222"/>
      <c r="Y145" s="222"/>
      <c r="Z145" s="212"/>
      <c r="AA145" s="212"/>
      <c r="AB145" s="212"/>
      <c r="AC145" s="212"/>
      <c r="AD145" s="212"/>
      <c r="AE145" s="212"/>
      <c r="AF145" s="212"/>
      <c r="AG145" s="212" t="s">
        <v>226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2" x14ac:dyDescent="0.25">
      <c r="A146" s="219"/>
      <c r="B146" s="220"/>
      <c r="C146" s="250" t="s">
        <v>603</v>
      </c>
      <c r="D146" s="246"/>
      <c r="E146" s="247">
        <v>6</v>
      </c>
      <c r="F146" s="222"/>
      <c r="G146" s="222"/>
      <c r="H146" s="222"/>
      <c r="I146" s="222"/>
      <c r="J146" s="222"/>
      <c r="K146" s="222"/>
      <c r="L146" s="222"/>
      <c r="M146" s="222"/>
      <c r="N146" s="221"/>
      <c r="O146" s="221"/>
      <c r="P146" s="221"/>
      <c r="Q146" s="221"/>
      <c r="R146" s="222"/>
      <c r="S146" s="222"/>
      <c r="T146" s="222"/>
      <c r="U146" s="222"/>
      <c r="V146" s="222"/>
      <c r="W146" s="222"/>
      <c r="X146" s="222"/>
      <c r="Y146" s="222"/>
      <c r="Z146" s="212"/>
      <c r="AA146" s="212"/>
      <c r="AB146" s="212"/>
      <c r="AC146" s="212"/>
      <c r="AD146" s="212"/>
      <c r="AE146" s="212"/>
      <c r="AF146" s="212"/>
      <c r="AG146" s="212" t="s">
        <v>228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5">
      <c r="A147" s="231">
        <v>37</v>
      </c>
      <c r="B147" s="232" t="s">
        <v>618</v>
      </c>
      <c r="C147" s="241" t="s">
        <v>619</v>
      </c>
      <c r="D147" s="233" t="s">
        <v>415</v>
      </c>
      <c r="E147" s="234">
        <v>3</v>
      </c>
      <c r="F147" s="235"/>
      <c r="G147" s="236">
        <f>ROUND(E147*F147,2)</f>
        <v>0</v>
      </c>
      <c r="H147" s="235"/>
      <c r="I147" s="236">
        <f>ROUND(E147*H147,2)</f>
        <v>0</v>
      </c>
      <c r="J147" s="235"/>
      <c r="K147" s="236">
        <f>ROUND(E147*J147,2)</f>
        <v>0</v>
      </c>
      <c r="L147" s="236">
        <v>21</v>
      </c>
      <c r="M147" s="236">
        <f>G147*(1+L147/100)</f>
        <v>0</v>
      </c>
      <c r="N147" s="234">
        <v>0.32906000000000002</v>
      </c>
      <c r="O147" s="234">
        <f>ROUND(E147*N147,2)</f>
        <v>0.99</v>
      </c>
      <c r="P147" s="234">
        <v>0</v>
      </c>
      <c r="Q147" s="234">
        <f>ROUND(E147*P147,2)</f>
        <v>0</v>
      </c>
      <c r="R147" s="236" t="s">
        <v>377</v>
      </c>
      <c r="S147" s="236" t="s">
        <v>185</v>
      </c>
      <c r="T147" s="237" t="s">
        <v>185</v>
      </c>
      <c r="U147" s="222">
        <v>1.1819999999999999</v>
      </c>
      <c r="V147" s="222">
        <f>ROUND(E147*U147,2)</f>
        <v>3.55</v>
      </c>
      <c r="W147" s="222"/>
      <c r="X147" s="222" t="s">
        <v>223</v>
      </c>
      <c r="Y147" s="222" t="s">
        <v>188</v>
      </c>
      <c r="Z147" s="212"/>
      <c r="AA147" s="212"/>
      <c r="AB147" s="212"/>
      <c r="AC147" s="212"/>
      <c r="AD147" s="212"/>
      <c r="AE147" s="212"/>
      <c r="AF147" s="212"/>
      <c r="AG147" s="212" t="s">
        <v>224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2" x14ac:dyDescent="0.25">
      <c r="A148" s="219"/>
      <c r="B148" s="220"/>
      <c r="C148" s="249" t="s">
        <v>617</v>
      </c>
      <c r="D148" s="248"/>
      <c r="E148" s="248"/>
      <c r="F148" s="248"/>
      <c r="G148" s="248"/>
      <c r="H148" s="222"/>
      <c r="I148" s="222"/>
      <c r="J148" s="222"/>
      <c r="K148" s="222"/>
      <c r="L148" s="222"/>
      <c r="M148" s="222"/>
      <c r="N148" s="221"/>
      <c r="O148" s="221"/>
      <c r="P148" s="221"/>
      <c r="Q148" s="221"/>
      <c r="R148" s="222"/>
      <c r="S148" s="222"/>
      <c r="T148" s="222"/>
      <c r="U148" s="222"/>
      <c r="V148" s="222"/>
      <c r="W148" s="222"/>
      <c r="X148" s="222"/>
      <c r="Y148" s="222"/>
      <c r="Z148" s="212"/>
      <c r="AA148" s="212"/>
      <c r="AB148" s="212"/>
      <c r="AC148" s="212"/>
      <c r="AD148" s="212"/>
      <c r="AE148" s="212"/>
      <c r="AF148" s="212"/>
      <c r="AG148" s="212" t="s">
        <v>226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1" x14ac:dyDescent="0.25">
      <c r="A149" s="231">
        <v>38</v>
      </c>
      <c r="B149" s="232" t="s">
        <v>620</v>
      </c>
      <c r="C149" s="241" t="s">
        <v>621</v>
      </c>
      <c r="D149" s="233" t="s">
        <v>410</v>
      </c>
      <c r="E149" s="234">
        <v>146.37</v>
      </c>
      <c r="F149" s="235"/>
      <c r="G149" s="236">
        <f>ROUND(E149*F149,2)</f>
        <v>0</v>
      </c>
      <c r="H149" s="235"/>
      <c r="I149" s="236">
        <f>ROUND(E149*H149,2)</f>
        <v>0</v>
      </c>
      <c r="J149" s="235"/>
      <c r="K149" s="236">
        <f>ROUND(E149*J149,2)</f>
        <v>0</v>
      </c>
      <c r="L149" s="236">
        <v>21</v>
      </c>
      <c r="M149" s="236">
        <f>G149*(1+L149/100)</f>
        <v>0</v>
      </c>
      <c r="N149" s="234">
        <v>0</v>
      </c>
      <c r="O149" s="234">
        <f>ROUND(E149*N149,2)</f>
        <v>0</v>
      </c>
      <c r="P149" s="234">
        <v>0</v>
      </c>
      <c r="Q149" s="234">
        <f>ROUND(E149*P149,2)</f>
        <v>0</v>
      </c>
      <c r="R149" s="236" t="s">
        <v>377</v>
      </c>
      <c r="S149" s="236" t="s">
        <v>185</v>
      </c>
      <c r="T149" s="237" t="s">
        <v>185</v>
      </c>
      <c r="U149" s="222">
        <v>2.5999999999999999E-2</v>
      </c>
      <c r="V149" s="222">
        <f>ROUND(E149*U149,2)</f>
        <v>3.81</v>
      </c>
      <c r="W149" s="222"/>
      <c r="X149" s="222" t="s">
        <v>223</v>
      </c>
      <c r="Y149" s="222" t="s">
        <v>188</v>
      </c>
      <c r="Z149" s="212"/>
      <c r="AA149" s="212"/>
      <c r="AB149" s="212"/>
      <c r="AC149" s="212"/>
      <c r="AD149" s="212"/>
      <c r="AE149" s="212"/>
      <c r="AF149" s="212"/>
      <c r="AG149" s="212" t="s">
        <v>224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2" x14ac:dyDescent="0.25">
      <c r="A150" s="219"/>
      <c r="B150" s="220"/>
      <c r="C150" s="250" t="s">
        <v>591</v>
      </c>
      <c r="D150" s="246"/>
      <c r="E150" s="247">
        <v>146.37</v>
      </c>
      <c r="F150" s="222"/>
      <c r="G150" s="222"/>
      <c r="H150" s="222"/>
      <c r="I150" s="222"/>
      <c r="J150" s="222"/>
      <c r="K150" s="222"/>
      <c r="L150" s="222"/>
      <c r="M150" s="222"/>
      <c r="N150" s="221"/>
      <c r="O150" s="221"/>
      <c r="P150" s="221"/>
      <c r="Q150" s="221"/>
      <c r="R150" s="222"/>
      <c r="S150" s="222"/>
      <c r="T150" s="222"/>
      <c r="U150" s="222"/>
      <c r="V150" s="222"/>
      <c r="W150" s="222"/>
      <c r="X150" s="222"/>
      <c r="Y150" s="222"/>
      <c r="Z150" s="212"/>
      <c r="AA150" s="212"/>
      <c r="AB150" s="212"/>
      <c r="AC150" s="212"/>
      <c r="AD150" s="212"/>
      <c r="AE150" s="212"/>
      <c r="AF150" s="212"/>
      <c r="AG150" s="212" t="s">
        <v>228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1" x14ac:dyDescent="0.25">
      <c r="A151" s="231">
        <v>39</v>
      </c>
      <c r="B151" s="232" t="s">
        <v>622</v>
      </c>
      <c r="C151" s="241" t="s">
        <v>623</v>
      </c>
      <c r="D151" s="233" t="s">
        <v>410</v>
      </c>
      <c r="E151" s="234">
        <v>155.37</v>
      </c>
      <c r="F151" s="235"/>
      <c r="G151" s="236">
        <f>ROUND(E151*F151,2)</f>
        <v>0</v>
      </c>
      <c r="H151" s="235"/>
      <c r="I151" s="236">
        <f>ROUND(E151*H151,2)</f>
        <v>0</v>
      </c>
      <c r="J151" s="235"/>
      <c r="K151" s="236">
        <f>ROUND(E151*J151,2)</f>
        <v>0</v>
      </c>
      <c r="L151" s="236">
        <v>21</v>
      </c>
      <c r="M151" s="236">
        <f>G151*(1+L151/100)</f>
        <v>0</v>
      </c>
      <c r="N151" s="234">
        <v>8.0000000000000007E-5</v>
      </c>
      <c r="O151" s="234">
        <f>ROUND(E151*N151,2)</f>
        <v>0.01</v>
      </c>
      <c r="P151" s="234">
        <v>0</v>
      </c>
      <c r="Q151" s="234">
        <f>ROUND(E151*P151,2)</f>
        <v>0</v>
      </c>
      <c r="R151" s="236" t="s">
        <v>377</v>
      </c>
      <c r="S151" s="236" t="s">
        <v>185</v>
      </c>
      <c r="T151" s="237" t="s">
        <v>185</v>
      </c>
      <c r="U151" s="222">
        <v>3.4000000000000002E-2</v>
      </c>
      <c r="V151" s="222">
        <f>ROUND(E151*U151,2)</f>
        <v>5.28</v>
      </c>
      <c r="W151" s="222"/>
      <c r="X151" s="222" t="s">
        <v>223</v>
      </c>
      <c r="Y151" s="222" t="s">
        <v>188</v>
      </c>
      <c r="Z151" s="212"/>
      <c r="AA151" s="212"/>
      <c r="AB151" s="212"/>
      <c r="AC151" s="212"/>
      <c r="AD151" s="212"/>
      <c r="AE151" s="212"/>
      <c r="AF151" s="212"/>
      <c r="AG151" s="212" t="s">
        <v>253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2" x14ac:dyDescent="0.25">
      <c r="A152" s="219"/>
      <c r="B152" s="220"/>
      <c r="C152" s="250" t="s">
        <v>624</v>
      </c>
      <c r="D152" s="246"/>
      <c r="E152" s="247">
        <v>155.37</v>
      </c>
      <c r="F152" s="222"/>
      <c r="G152" s="222"/>
      <c r="H152" s="222"/>
      <c r="I152" s="222"/>
      <c r="J152" s="222"/>
      <c r="K152" s="222"/>
      <c r="L152" s="222"/>
      <c r="M152" s="222"/>
      <c r="N152" s="221"/>
      <c r="O152" s="221"/>
      <c r="P152" s="221"/>
      <c r="Q152" s="221"/>
      <c r="R152" s="222"/>
      <c r="S152" s="222"/>
      <c r="T152" s="222"/>
      <c r="U152" s="222"/>
      <c r="V152" s="222"/>
      <c r="W152" s="222"/>
      <c r="X152" s="222"/>
      <c r="Y152" s="222"/>
      <c r="Z152" s="212"/>
      <c r="AA152" s="212"/>
      <c r="AB152" s="212"/>
      <c r="AC152" s="212"/>
      <c r="AD152" s="212"/>
      <c r="AE152" s="212"/>
      <c r="AF152" s="212"/>
      <c r="AG152" s="212" t="s">
        <v>228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ht="40.799999999999997" outlineLevel="1" x14ac:dyDescent="0.25">
      <c r="A153" s="231">
        <v>40</v>
      </c>
      <c r="B153" s="232" t="s">
        <v>625</v>
      </c>
      <c r="C153" s="241" t="s">
        <v>626</v>
      </c>
      <c r="D153" s="233" t="s">
        <v>415</v>
      </c>
      <c r="E153" s="234">
        <v>6</v>
      </c>
      <c r="F153" s="235"/>
      <c r="G153" s="236">
        <f>ROUND(E153*F153,2)</f>
        <v>0</v>
      </c>
      <c r="H153" s="235"/>
      <c r="I153" s="236">
        <f>ROUND(E153*H153,2)</f>
        <v>0</v>
      </c>
      <c r="J153" s="235"/>
      <c r="K153" s="236">
        <f>ROUND(E153*J153,2)</f>
        <v>0</v>
      </c>
      <c r="L153" s="236">
        <v>21</v>
      </c>
      <c r="M153" s="236">
        <f>G153*(1+L153/100)</f>
        <v>0</v>
      </c>
      <c r="N153" s="234">
        <v>1.7999999999999999E-2</v>
      </c>
      <c r="O153" s="234">
        <f>ROUND(E153*N153,2)</f>
        <v>0.11</v>
      </c>
      <c r="P153" s="234">
        <v>0</v>
      </c>
      <c r="Q153" s="234">
        <f>ROUND(E153*P153,2)</f>
        <v>0</v>
      </c>
      <c r="R153" s="236" t="s">
        <v>334</v>
      </c>
      <c r="S153" s="236" t="s">
        <v>185</v>
      </c>
      <c r="T153" s="237" t="s">
        <v>185</v>
      </c>
      <c r="U153" s="222">
        <v>0</v>
      </c>
      <c r="V153" s="222">
        <f>ROUND(E153*U153,2)</f>
        <v>0</v>
      </c>
      <c r="W153" s="222"/>
      <c r="X153" s="222" t="s">
        <v>335</v>
      </c>
      <c r="Y153" s="222" t="s">
        <v>188</v>
      </c>
      <c r="Z153" s="212"/>
      <c r="AA153" s="212"/>
      <c r="AB153" s="212"/>
      <c r="AC153" s="212"/>
      <c r="AD153" s="212"/>
      <c r="AE153" s="212"/>
      <c r="AF153" s="212"/>
      <c r="AG153" s="212" t="s">
        <v>336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5">
      <c r="A154" s="219"/>
      <c r="B154" s="220"/>
      <c r="C154" s="250" t="s">
        <v>603</v>
      </c>
      <c r="D154" s="246"/>
      <c r="E154" s="247">
        <v>6</v>
      </c>
      <c r="F154" s="222"/>
      <c r="G154" s="222"/>
      <c r="H154" s="222"/>
      <c r="I154" s="222"/>
      <c r="J154" s="222"/>
      <c r="K154" s="222"/>
      <c r="L154" s="222"/>
      <c r="M154" s="222"/>
      <c r="N154" s="221"/>
      <c r="O154" s="221"/>
      <c r="P154" s="221"/>
      <c r="Q154" s="221"/>
      <c r="R154" s="222"/>
      <c r="S154" s="222"/>
      <c r="T154" s="222"/>
      <c r="U154" s="222"/>
      <c r="V154" s="222"/>
      <c r="W154" s="222"/>
      <c r="X154" s="222"/>
      <c r="Y154" s="222"/>
      <c r="Z154" s="212"/>
      <c r="AA154" s="212"/>
      <c r="AB154" s="212"/>
      <c r="AC154" s="212"/>
      <c r="AD154" s="212"/>
      <c r="AE154" s="212"/>
      <c r="AF154" s="212"/>
      <c r="AG154" s="212" t="s">
        <v>228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ht="30.6" outlineLevel="1" x14ac:dyDescent="0.25">
      <c r="A155" s="255">
        <v>41</v>
      </c>
      <c r="B155" s="256" t="s">
        <v>627</v>
      </c>
      <c r="C155" s="265" t="s">
        <v>628</v>
      </c>
      <c r="D155" s="257" t="s">
        <v>415</v>
      </c>
      <c r="E155" s="258">
        <v>3</v>
      </c>
      <c r="F155" s="259"/>
      <c r="G155" s="260">
        <f>ROUND(E155*F155,2)</f>
        <v>0</v>
      </c>
      <c r="H155" s="259"/>
      <c r="I155" s="260">
        <f>ROUND(E155*H155,2)</f>
        <v>0</v>
      </c>
      <c r="J155" s="259"/>
      <c r="K155" s="260">
        <f>ROUND(E155*J155,2)</f>
        <v>0</v>
      </c>
      <c r="L155" s="260">
        <v>21</v>
      </c>
      <c r="M155" s="260">
        <f>G155*(1+L155/100)</f>
        <v>0</v>
      </c>
      <c r="N155" s="258">
        <v>3.9E-2</v>
      </c>
      <c r="O155" s="258">
        <f>ROUND(E155*N155,2)</f>
        <v>0.12</v>
      </c>
      <c r="P155" s="258">
        <v>0</v>
      </c>
      <c r="Q155" s="258">
        <f>ROUND(E155*P155,2)</f>
        <v>0</v>
      </c>
      <c r="R155" s="260" t="s">
        <v>334</v>
      </c>
      <c r="S155" s="260" t="s">
        <v>185</v>
      </c>
      <c r="T155" s="261" t="s">
        <v>185</v>
      </c>
      <c r="U155" s="222">
        <v>0</v>
      </c>
      <c r="V155" s="222">
        <f>ROUND(E155*U155,2)</f>
        <v>0</v>
      </c>
      <c r="W155" s="222"/>
      <c r="X155" s="222" t="s">
        <v>335</v>
      </c>
      <c r="Y155" s="222" t="s">
        <v>188</v>
      </c>
      <c r="Z155" s="212"/>
      <c r="AA155" s="212"/>
      <c r="AB155" s="212"/>
      <c r="AC155" s="212"/>
      <c r="AD155" s="212"/>
      <c r="AE155" s="212"/>
      <c r="AF155" s="212"/>
      <c r="AG155" s="212" t="s">
        <v>336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ht="20.399999999999999" outlineLevel="1" x14ac:dyDescent="0.25">
      <c r="A156" s="231">
        <v>42</v>
      </c>
      <c r="B156" s="232" t="s">
        <v>629</v>
      </c>
      <c r="C156" s="241" t="s">
        <v>630</v>
      </c>
      <c r="D156" s="233" t="s">
        <v>415</v>
      </c>
      <c r="E156" s="234">
        <v>6</v>
      </c>
      <c r="F156" s="235"/>
      <c r="G156" s="236">
        <f>ROUND(E156*F156,2)</f>
        <v>0</v>
      </c>
      <c r="H156" s="235"/>
      <c r="I156" s="236">
        <f>ROUND(E156*H156,2)</f>
        <v>0</v>
      </c>
      <c r="J156" s="235"/>
      <c r="K156" s="236">
        <f>ROUND(E156*J156,2)</f>
        <v>0</v>
      </c>
      <c r="L156" s="236">
        <v>21</v>
      </c>
      <c r="M156" s="236">
        <f>G156*(1+L156/100)</f>
        <v>0</v>
      </c>
      <c r="N156" s="234">
        <v>8.0000000000000002E-3</v>
      </c>
      <c r="O156" s="234">
        <f>ROUND(E156*N156,2)</f>
        <v>0.05</v>
      </c>
      <c r="P156" s="234">
        <v>0</v>
      </c>
      <c r="Q156" s="234">
        <f>ROUND(E156*P156,2)</f>
        <v>0</v>
      </c>
      <c r="R156" s="236" t="s">
        <v>334</v>
      </c>
      <c r="S156" s="236" t="s">
        <v>185</v>
      </c>
      <c r="T156" s="237" t="s">
        <v>185</v>
      </c>
      <c r="U156" s="222">
        <v>0</v>
      </c>
      <c r="V156" s="222">
        <f>ROUND(E156*U156,2)</f>
        <v>0</v>
      </c>
      <c r="W156" s="222"/>
      <c r="X156" s="222" t="s">
        <v>335</v>
      </c>
      <c r="Y156" s="222" t="s">
        <v>188</v>
      </c>
      <c r="Z156" s="212"/>
      <c r="AA156" s="212"/>
      <c r="AB156" s="212"/>
      <c r="AC156" s="212"/>
      <c r="AD156" s="212"/>
      <c r="AE156" s="212"/>
      <c r="AF156" s="212"/>
      <c r="AG156" s="212" t="s">
        <v>336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2" x14ac:dyDescent="0.25">
      <c r="A157" s="219"/>
      <c r="B157" s="220"/>
      <c r="C157" s="250" t="s">
        <v>603</v>
      </c>
      <c r="D157" s="246"/>
      <c r="E157" s="247">
        <v>6</v>
      </c>
      <c r="F157" s="222"/>
      <c r="G157" s="222"/>
      <c r="H157" s="222"/>
      <c r="I157" s="222"/>
      <c r="J157" s="222"/>
      <c r="K157" s="222"/>
      <c r="L157" s="222"/>
      <c r="M157" s="222"/>
      <c r="N157" s="221"/>
      <c r="O157" s="221"/>
      <c r="P157" s="221"/>
      <c r="Q157" s="221"/>
      <c r="R157" s="222"/>
      <c r="S157" s="222"/>
      <c r="T157" s="222"/>
      <c r="U157" s="222"/>
      <c r="V157" s="222"/>
      <c r="W157" s="222"/>
      <c r="X157" s="222"/>
      <c r="Y157" s="222"/>
      <c r="Z157" s="212"/>
      <c r="AA157" s="212"/>
      <c r="AB157" s="212"/>
      <c r="AC157" s="212"/>
      <c r="AD157" s="212"/>
      <c r="AE157" s="212"/>
      <c r="AF157" s="212"/>
      <c r="AG157" s="212" t="s">
        <v>228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ht="30.6" outlineLevel="1" x14ac:dyDescent="0.25">
      <c r="A158" s="231">
        <v>43</v>
      </c>
      <c r="B158" s="232" t="s">
        <v>631</v>
      </c>
      <c r="C158" s="241" t="s">
        <v>632</v>
      </c>
      <c r="D158" s="233" t="s">
        <v>415</v>
      </c>
      <c r="E158" s="234">
        <v>6</v>
      </c>
      <c r="F158" s="235"/>
      <c r="G158" s="236">
        <f>ROUND(E158*F158,2)</f>
        <v>0</v>
      </c>
      <c r="H158" s="235"/>
      <c r="I158" s="236">
        <f>ROUND(E158*H158,2)</f>
        <v>0</v>
      </c>
      <c r="J158" s="235"/>
      <c r="K158" s="236">
        <f>ROUND(E158*J158,2)</f>
        <v>0</v>
      </c>
      <c r="L158" s="236">
        <v>21</v>
      </c>
      <c r="M158" s="236">
        <f>G158*(1+L158/100)</f>
        <v>0</v>
      </c>
      <c r="N158" s="234">
        <v>1.4E-2</v>
      </c>
      <c r="O158" s="234">
        <f>ROUND(E158*N158,2)</f>
        <v>0.08</v>
      </c>
      <c r="P158" s="234">
        <v>0</v>
      </c>
      <c r="Q158" s="234">
        <f>ROUND(E158*P158,2)</f>
        <v>0</v>
      </c>
      <c r="R158" s="236" t="s">
        <v>334</v>
      </c>
      <c r="S158" s="236" t="s">
        <v>185</v>
      </c>
      <c r="T158" s="237" t="s">
        <v>185</v>
      </c>
      <c r="U158" s="222">
        <v>0</v>
      </c>
      <c r="V158" s="222">
        <f>ROUND(E158*U158,2)</f>
        <v>0</v>
      </c>
      <c r="W158" s="222"/>
      <c r="X158" s="222" t="s">
        <v>335</v>
      </c>
      <c r="Y158" s="222" t="s">
        <v>188</v>
      </c>
      <c r="Z158" s="212"/>
      <c r="AA158" s="212"/>
      <c r="AB158" s="212"/>
      <c r="AC158" s="212"/>
      <c r="AD158" s="212"/>
      <c r="AE158" s="212"/>
      <c r="AF158" s="212"/>
      <c r="AG158" s="212" t="s">
        <v>336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2" x14ac:dyDescent="0.25">
      <c r="A159" s="219"/>
      <c r="B159" s="220"/>
      <c r="C159" s="250" t="s">
        <v>603</v>
      </c>
      <c r="D159" s="246"/>
      <c r="E159" s="247">
        <v>6</v>
      </c>
      <c r="F159" s="222"/>
      <c r="G159" s="222"/>
      <c r="H159" s="222"/>
      <c r="I159" s="222"/>
      <c r="J159" s="222"/>
      <c r="K159" s="222"/>
      <c r="L159" s="222"/>
      <c r="M159" s="222"/>
      <c r="N159" s="221"/>
      <c r="O159" s="221"/>
      <c r="P159" s="221"/>
      <c r="Q159" s="221"/>
      <c r="R159" s="222"/>
      <c r="S159" s="222"/>
      <c r="T159" s="222"/>
      <c r="U159" s="222"/>
      <c r="V159" s="222"/>
      <c r="W159" s="222"/>
      <c r="X159" s="222"/>
      <c r="Y159" s="222"/>
      <c r="Z159" s="212"/>
      <c r="AA159" s="212"/>
      <c r="AB159" s="212"/>
      <c r="AC159" s="212"/>
      <c r="AD159" s="212"/>
      <c r="AE159" s="212"/>
      <c r="AF159" s="212"/>
      <c r="AG159" s="212" t="s">
        <v>228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ht="40.799999999999997" outlineLevel="1" x14ac:dyDescent="0.25">
      <c r="A160" s="255">
        <v>44</v>
      </c>
      <c r="B160" s="256" t="s">
        <v>633</v>
      </c>
      <c r="C160" s="265" t="s">
        <v>634</v>
      </c>
      <c r="D160" s="257" t="s">
        <v>415</v>
      </c>
      <c r="E160" s="258">
        <v>3</v>
      </c>
      <c r="F160" s="259"/>
      <c r="G160" s="260">
        <f>ROUND(E160*F160,2)</f>
        <v>0</v>
      </c>
      <c r="H160" s="259"/>
      <c r="I160" s="260">
        <f>ROUND(E160*H160,2)</f>
        <v>0</v>
      </c>
      <c r="J160" s="259"/>
      <c r="K160" s="260">
        <f>ROUND(E160*J160,2)</f>
        <v>0</v>
      </c>
      <c r="L160" s="260">
        <v>21</v>
      </c>
      <c r="M160" s="260">
        <f>G160*(1+L160/100)</f>
        <v>0</v>
      </c>
      <c r="N160" s="258">
        <v>0.03</v>
      </c>
      <c r="O160" s="258">
        <f>ROUND(E160*N160,2)</f>
        <v>0.09</v>
      </c>
      <c r="P160" s="258">
        <v>0</v>
      </c>
      <c r="Q160" s="258">
        <f>ROUND(E160*P160,2)</f>
        <v>0</v>
      </c>
      <c r="R160" s="260" t="s">
        <v>334</v>
      </c>
      <c r="S160" s="260" t="s">
        <v>185</v>
      </c>
      <c r="T160" s="261" t="s">
        <v>185</v>
      </c>
      <c r="U160" s="222">
        <v>0</v>
      </c>
      <c r="V160" s="222">
        <f>ROUND(E160*U160,2)</f>
        <v>0</v>
      </c>
      <c r="W160" s="222"/>
      <c r="X160" s="222" t="s">
        <v>335</v>
      </c>
      <c r="Y160" s="222" t="s">
        <v>188</v>
      </c>
      <c r="Z160" s="212"/>
      <c r="AA160" s="212"/>
      <c r="AB160" s="212"/>
      <c r="AC160" s="212"/>
      <c r="AD160" s="212"/>
      <c r="AE160" s="212"/>
      <c r="AF160" s="212"/>
      <c r="AG160" s="212" t="s">
        <v>406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x14ac:dyDescent="0.25">
      <c r="A161" s="224" t="s">
        <v>180</v>
      </c>
      <c r="B161" s="225" t="s">
        <v>138</v>
      </c>
      <c r="C161" s="240" t="s">
        <v>139</v>
      </c>
      <c r="D161" s="226"/>
      <c r="E161" s="227"/>
      <c r="F161" s="228"/>
      <c r="G161" s="228">
        <f>SUMIF(AG162:AG163,"&lt;&gt;NOR",G162:G163)</f>
        <v>0</v>
      </c>
      <c r="H161" s="228"/>
      <c r="I161" s="228">
        <f>SUM(I162:I163)</f>
        <v>0</v>
      </c>
      <c r="J161" s="228"/>
      <c r="K161" s="228">
        <f>SUM(K162:K163)</f>
        <v>0</v>
      </c>
      <c r="L161" s="228"/>
      <c r="M161" s="228">
        <f>SUM(M162:M163)</f>
        <v>0</v>
      </c>
      <c r="N161" s="227"/>
      <c r="O161" s="227">
        <f>SUM(O162:O163)</f>
        <v>0</v>
      </c>
      <c r="P161" s="227"/>
      <c r="Q161" s="227">
        <f>SUM(Q162:Q163)</f>
        <v>0</v>
      </c>
      <c r="R161" s="228"/>
      <c r="S161" s="228"/>
      <c r="T161" s="229"/>
      <c r="U161" s="223"/>
      <c r="V161" s="223">
        <f>SUM(V162:V163)</f>
        <v>46.23</v>
      </c>
      <c r="W161" s="223"/>
      <c r="X161" s="223"/>
      <c r="Y161" s="223"/>
      <c r="AG161" t="s">
        <v>181</v>
      </c>
    </row>
    <row r="162" spans="1:60" ht="20.399999999999999" outlineLevel="1" x14ac:dyDescent="0.25">
      <c r="A162" s="231">
        <v>45</v>
      </c>
      <c r="B162" s="232" t="s">
        <v>635</v>
      </c>
      <c r="C162" s="241" t="s">
        <v>636</v>
      </c>
      <c r="D162" s="233" t="s">
        <v>333</v>
      </c>
      <c r="E162" s="234">
        <v>218.58215999999999</v>
      </c>
      <c r="F162" s="235"/>
      <c r="G162" s="236">
        <f>ROUND(E162*F162,2)</f>
        <v>0</v>
      </c>
      <c r="H162" s="235"/>
      <c r="I162" s="236">
        <f>ROUND(E162*H162,2)</f>
        <v>0</v>
      </c>
      <c r="J162" s="235"/>
      <c r="K162" s="236">
        <f>ROUND(E162*J162,2)</f>
        <v>0</v>
      </c>
      <c r="L162" s="236">
        <v>21</v>
      </c>
      <c r="M162" s="236">
        <f>G162*(1+L162/100)</f>
        <v>0</v>
      </c>
      <c r="N162" s="234">
        <v>0</v>
      </c>
      <c r="O162" s="234">
        <f>ROUND(E162*N162,2)</f>
        <v>0</v>
      </c>
      <c r="P162" s="234">
        <v>0</v>
      </c>
      <c r="Q162" s="234">
        <f>ROUND(E162*P162,2)</f>
        <v>0</v>
      </c>
      <c r="R162" s="236" t="s">
        <v>377</v>
      </c>
      <c r="S162" s="236" t="s">
        <v>185</v>
      </c>
      <c r="T162" s="237" t="s">
        <v>185</v>
      </c>
      <c r="U162" s="222">
        <v>0.21149999999999999</v>
      </c>
      <c r="V162" s="222">
        <f>ROUND(E162*U162,2)</f>
        <v>46.23</v>
      </c>
      <c r="W162" s="222"/>
      <c r="X162" s="222" t="s">
        <v>481</v>
      </c>
      <c r="Y162" s="222" t="s">
        <v>188</v>
      </c>
      <c r="Z162" s="212"/>
      <c r="AA162" s="212"/>
      <c r="AB162" s="212"/>
      <c r="AC162" s="212"/>
      <c r="AD162" s="212"/>
      <c r="AE162" s="212"/>
      <c r="AF162" s="212"/>
      <c r="AG162" s="212" t="s">
        <v>637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2" x14ac:dyDescent="0.25">
      <c r="A163" s="219"/>
      <c r="B163" s="220"/>
      <c r="C163" s="249" t="s">
        <v>638</v>
      </c>
      <c r="D163" s="248"/>
      <c r="E163" s="248"/>
      <c r="F163" s="248"/>
      <c r="G163" s="248"/>
      <c r="H163" s="222"/>
      <c r="I163" s="222"/>
      <c r="J163" s="222"/>
      <c r="K163" s="222"/>
      <c r="L163" s="222"/>
      <c r="M163" s="222"/>
      <c r="N163" s="221"/>
      <c r="O163" s="221"/>
      <c r="P163" s="221"/>
      <c r="Q163" s="221"/>
      <c r="R163" s="222"/>
      <c r="S163" s="222"/>
      <c r="T163" s="222"/>
      <c r="U163" s="222"/>
      <c r="V163" s="222"/>
      <c r="W163" s="222"/>
      <c r="X163" s="222"/>
      <c r="Y163" s="222"/>
      <c r="Z163" s="212"/>
      <c r="AA163" s="212"/>
      <c r="AB163" s="212"/>
      <c r="AC163" s="212"/>
      <c r="AD163" s="212"/>
      <c r="AE163" s="212"/>
      <c r="AF163" s="212"/>
      <c r="AG163" s="212" t="s">
        <v>226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x14ac:dyDescent="0.25">
      <c r="A164" s="3"/>
      <c r="B164" s="4"/>
      <c r="C164" s="243"/>
      <c r="D164" s="6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AE164">
        <v>15</v>
      </c>
      <c r="AF164">
        <v>21</v>
      </c>
      <c r="AG164" t="s">
        <v>166</v>
      </c>
    </row>
    <row r="165" spans="1:60" x14ac:dyDescent="0.25">
      <c r="A165" s="215"/>
      <c r="B165" s="216" t="s">
        <v>29</v>
      </c>
      <c r="C165" s="244"/>
      <c r="D165" s="217"/>
      <c r="E165" s="218"/>
      <c r="F165" s="218"/>
      <c r="G165" s="230">
        <f>G8+G13+G36+G46+G63+G84+G95+G121+G132+G161</f>
        <v>0</v>
      </c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AE165">
        <f>SUMIF(L7:L163,AE164,G7:G163)</f>
        <v>0</v>
      </c>
      <c r="AF165">
        <f>SUMIF(L7:L163,AF164,G7:G163)</f>
        <v>0</v>
      </c>
      <c r="AG165" t="s">
        <v>216</v>
      </c>
    </row>
    <row r="166" spans="1:60" x14ac:dyDescent="0.25">
      <c r="A166" s="251" t="s">
        <v>498</v>
      </c>
      <c r="B166" s="251"/>
      <c r="C166" s="243"/>
      <c r="D166" s="6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</row>
    <row r="167" spans="1:60" x14ac:dyDescent="0.25">
      <c r="A167" s="3"/>
      <c r="B167" s="4" t="s">
        <v>639</v>
      </c>
      <c r="C167" s="243" t="s">
        <v>640</v>
      </c>
      <c r="D167" s="6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AG167" t="s">
        <v>501</v>
      </c>
    </row>
    <row r="168" spans="1:60" x14ac:dyDescent="0.25">
      <c r="A168" s="3"/>
      <c r="B168" s="4" t="s">
        <v>641</v>
      </c>
      <c r="C168" s="243" t="s">
        <v>642</v>
      </c>
      <c r="D168" s="6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AG168" t="s">
        <v>504</v>
      </c>
    </row>
    <row r="169" spans="1:60" x14ac:dyDescent="0.25">
      <c r="A169" s="3"/>
      <c r="B169" s="4"/>
      <c r="C169" s="243" t="s">
        <v>505</v>
      </c>
      <c r="D169" s="6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AG169" t="s">
        <v>506</v>
      </c>
    </row>
    <row r="170" spans="1:60" x14ac:dyDescent="0.25">
      <c r="A170" s="3"/>
      <c r="B170" s="4"/>
      <c r="C170" s="243"/>
      <c r="D170" s="6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</row>
    <row r="171" spans="1:60" x14ac:dyDescent="0.25">
      <c r="C171" s="245"/>
      <c r="D171" s="10"/>
      <c r="AG171" t="s">
        <v>217</v>
      </c>
    </row>
    <row r="172" spans="1:60" x14ac:dyDescent="0.25">
      <c r="D172" s="10"/>
    </row>
    <row r="173" spans="1:60" x14ac:dyDescent="0.25">
      <c r="D173" s="10"/>
    </row>
    <row r="174" spans="1:60" x14ac:dyDescent="0.25">
      <c r="D174" s="10"/>
    </row>
    <row r="175" spans="1:60" x14ac:dyDescent="0.25">
      <c r="D175" s="10"/>
    </row>
    <row r="176" spans="1:60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t53rcmBYNFE2F6avdX1a3R++Y9jz3K3r7EYADV+48wbrHx685b2nGWIST3RrlxBT4ul0vd6xBgZC1Uy664ZGDg==" saltValue="IiB29fegFC7oOcW6K1rerg==" spinCount="100000" sheet="1" formatRows="0"/>
  <mergeCells count="28">
    <mergeCell ref="C137:G137"/>
    <mergeCell ref="C140:G140"/>
    <mergeCell ref="C142:G142"/>
    <mergeCell ref="C145:G145"/>
    <mergeCell ref="C148:G148"/>
    <mergeCell ref="C163:G163"/>
    <mergeCell ref="C72:G72"/>
    <mergeCell ref="C86:G86"/>
    <mergeCell ref="C90:G90"/>
    <mergeCell ref="C93:G93"/>
    <mergeCell ref="C123:G123"/>
    <mergeCell ref="C126:G126"/>
    <mergeCell ref="C44:G44"/>
    <mergeCell ref="C48:G48"/>
    <mergeCell ref="C58:G58"/>
    <mergeCell ref="C61:G61"/>
    <mergeCell ref="C65:G65"/>
    <mergeCell ref="C66:G66"/>
    <mergeCell ref="A1:G1"/>
    <mergeCell ref="C2:G2"/>
    <mergeCell ref="C3:G3"/>
    <mergeCell ref="C4:G4"/>
    <mergeCell ref="A166:B166"/>
    <mergeCell ref="C10:G10"/>
    <mergeCell ref="C15:G15"/>
    <mergeCell ref="C20:G20"/>
    <mergeCell ref="C27:G27"/>
    <mergeCell ref="C38:G3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6" customWidth="1"/>
    <col min="3" max="3" width="63.33203125" style="17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7" t="s">
        <v>218</v>
      </c>
      <c r="B1" s="197"/>
      <c r="C1" s="197"/>
      <c r="D1" s="197"/>
      <c r="E1" s="197"/>
      <c r="F1" s="197"/>
      <c r="G1" s="197"/>
      <c r="AG1" t="s">
        <v>153</v>
      </c>
    </row>
    <row r="2" spans="1:60" ht="25.05" customHeight="1" x14ac:dyDescent="0.25">
      <c r="A2" s="198" t="s">
        <v>7</v>
      </c>
      <c r="B2" s="48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5.05" customHeight="1" x14ac:dyDescent="0.25">
      <c r="A3" s="198" t="s">
        <v>8</v>
      </c>
      <c r="B3" s="48" t="s">
        <v>67</v>
      </c>
      <c r="C3" s="201" t="s">
        <v>68</v>
      </c>
      <c r="D3" s="199"/>
      <c r="E3" s="199"/>
      <c r="F3" s="199"/>
      <c r="G3" s="200"/>
      <c r="AC3" s="176" t="s">
        <v>154</v>
      </c>
      <c r="AG3" t="s">
        <v>156</v>
      </c>
    </row>
    <row r="4" spans="1:60" ht="25.05" customHeight="1" x14ac:dyDescent="0.25">
      <c r="A4" s="202" t="s">
        <v>9</v>
      </c>
      <c r="B4" s="203" t="s">
        <v>67</v>
      </c>
      <c r="C4" s="204" t="s">
        <v>68</v>
      </c>
      <c r="D4" s="205"/>
      <c r="E4" s="205"/>
      <c r="F4" s="205"/>
      <c r="G4" s="206"/>
      <c r="AG4" t="s">
        <v>157</v>
      </c>
    </row>
    <row r="5" spans="1:60" x14ac:dyDescent="0.25">
      <c r="D5" s="10"/>
    </row>
    <row r="6" spans="1:60" ht="39.6" x14ac:dyDescent="0.25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5">
      <c r="A8" s="224" t="s">
        <v>180</v>
      </c>
      <c r="B8" s="225" t="s">
        <v>106</v>
      </c>
      <c r="C8" s="240" t="s">
        <v>107</v>
      </c>
      <c r="D8" s="226"/>
      <c r="E8" s="227"/>
      <c r="F8" s="228"/>
      <c r="G8" s="228">
        <f>SUMIF(AG9:AG11,"&lt;&gt;NOR",G9:G11)</f>
        <v>0</v>
      </c>
      <c r="H8" s="228"/>
      <c r="I8" s="228">
        <f>SUM(I9:I11)</f>
        <v>0</v>
      </c>
      <c r="J8" s="228"/>
      <c r="K8" s="228">
        <f>SUM(K9:K11)</f>
        <v>0</v>
      </c>
      <c r="L8" s="228"/>
      <c r="M8" s="228">
        <f>SUM(M9:M11)</f>
        <v>0</v>
      </c>
      <c r="N8" s="227"/>
      <c r="O8" s="227">
        <f>SUM(O9:O11)</f>
        <v>0</v>
      </c>
      <c r="P8" s="227"/>
      <c r="Q8" s="227">
        <f>SUM(Q9:Q11)</f>
        <v>0</v>
      </c>
      <c r="R8" s="228"/>
      <c r="S8" s="228"/>
      <c r="T8" s="229"/>
      <c r="U8" s="223"/>
      <c r="V8" s="223">
        <f>SUM(V9:V11)</f>
        <v>2.06</v>
      </c>
      <c r="W8" s="223"/>
      <c r="X8" s="223"/>
      <c r="Y8" s="223"/>
      <c r="AG8" t="s">
        <v>181</v>
      </c>
    </row>
    <row r="9" spans="1:60" outlineLevel="1" x14ac:dyDescent="0.25">
      <c r="A9" s="231">
        <v>1</v>
      </c>
      <c r="B9" s="232" t="s">
        <v>643</v>
      </c>
      <c r="C9" s="241" t="s">
        <v>230</v>
      </c>
      <c r="D9" s="233" t="s">
        <v>231</v>
      </c>
      <c r="E9" s="234">
        <v>21.6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</v>
      </c>
      <c r="Q9" s="234">
        <f>ROUND(E9*P9,2)</f>
        <v>0</v>
      </c>
      <c r="R9" s="236" t="s">
        <v>232</v>
      </c>
      <c r="S9" s="236" t="s">
        <v>185</v>
      </c>
      <c r="T9" s="237" t="s">
        <v>185</v>
      </c>
      <c r="U9" s="222">
        <v>9.5200000000000007E-2</v>
      </c>
      <c r="V9" s="222">
        <f>ROUND(E9*U9,2)</f>
        <v>2.06</v>
      </c>
      <c r="W9" s="222"/>
      <c r="X9" s="222" t="s">
        <v>223</v>
      </c>
      <c r="Y9" s="222" t="s">
        <v>188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19"/>
      <c r="B10" s="220"/>
      <c r="C10" s="249" t="s">
        <v>233</v>
      </c>
      <c r="D10" s="248"/>
      <c r="E10" s="248"/>
      <c r="F10" s="248"/>
      <c r="G10" s="248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226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38" t="str">
        <f>C10</f>
        <v>nebo lesní půdy, s vodorovným přemístěním na hromady v místě upotřebení nebo na dočasné či trvalé skládky se složením</v>
      </c>
      <c r="BB10" s="212"/>
      <c r="BC10" s="212"/>
      <c r="BD10" s="212"/>
      <c r="BE10" s="212"/>
      <c r="BF10" s="212"/>
      <c r="BG10" s="212"/>
      <c r="BH10" s="212"/>
    </row>
    <row r="11" spans="1:60" outlineLevel="2" x14ac:dyDescent="0.25">
      <c r="A11" s="219"/>
      <c r="B11" s="220"/>
      <c r="C11" s="250" t="s">
        <v>644</v>
      </c>
      <c r="D11" s="246"/>
      <c r="E11" s="247">
        <v>21.6</v>
      </c>
      <c r="F11" s="222"/>
      <c r="G11" s="222"/>
      <c r="H11" s="222"/>
      <c r="I11" s="222"/>
      <c r="J11" s="222"/>
      <c r="K11" s="222"/>
      <c r="L11" s="222"/>
      <c r="M11" s="222"/>
      <c r="N11" s="221"/>
      <c r="O11" s="221"/>
      <c r="P11" s="221"/>
      <c r="Q11" s="221"/>
      <c r="R11" s="222"/>
      <c r="S11" s="222"/>
      <c r="T11" s="222"/>
      <c r="U11" s="222"/>
      <c r="V11" s="222"/>
      <c r="W11" s="222"/>
      <c r="X11" s="222"/>
      <c r="Y11" s="222"/>
      <c r="Z11" s="212"/>
      <c r="AA11" s="212"/>
      <c r="AB11" s="212"/>
      <c r="AC11" s="212"/>
      <c r="AD11" s="212"/>
      <c r="AE11" s="212"/>
      <c r="AF11" s="212"/>
      <c r="AG11" s="212" t="s">
        <v>228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x14ac:dyDescent="0.25">
      <c r="A12" s="224" t="s">
        <v>180</v>
      </c>
      <c r="B12" s="225" t="s">
        <v>108</v>
      </c>
      <c r="C12" s="240" t="s">
        <v>109</v>
      </c>
      <c r="D12" s="226"/>
      <c r="E12" s="227"/>
      <c r="F12" s="228"/>
      <c r="G12" s="228">
        <f>SUMIF(AG13:AG25,"&lt;&gt;NOR",G13:G25)</f>
        <v>0</v>
      </c>
      <c r="H12" s="228"/>
      <c r="I12" s="228">
        <f>SUM(I13:I25)</f>
        <v>0</v>
      </c>
      <c r="J12" s="228"/>
      <c r="K12" s="228">
        <f>SUM(K13:K25)</f>
        <v>0</v>
      </c>
      <c r="L12" s="228"/>
      <c r="M12" s="228">
        <f>SUM(M13:M25)</f>
        <v>0</v>
      </c>
      <c r="N12" s="227"/>
      <c r="O12" s="227">
        <f>SUM(O13:O25)</f>
        <v>0</v>
      </c>
      <c r="P12" s="227"/>
      <c r="Q12" s="227">
        <f>SUM(Q13:Q25)</f>
        <v>0</v>
      </c>
      <c r="R12" s="228"/>
      <c r="S12" s="228"/>
      <c r="T12" s="229"/>
      <c r="U12" s="223"/>
      <c r="V12" s="223">
        <f>SUM(V13:V25)</f>
        <v>34.980000000000004</v>
      </c>
      <c r="W12" s="223"/>
      <c r="X12" s="223"/>
      <c r="Y12" s="223"/>
      <c r="AG12" t="s">
        <v>181</v>
      </c>
    </row>
    <row r="13" spans="1:60" outlineLevel="1" x14ac:dyDescent="0.25">
      <c r="A13" s="231">
        <v>2</v>
      </c>
      <c r="B13" s="232" t="s">
        <v>271</v>
      </c>
      <c r="C13" s="241" t="s">
        <v>272</v>
      </c>
      <c r="D13" s="233" t="s">
        <v>231</v>
      </c>
      <c r="E13" s="234">
        <v>188.58179999999999</v>
      </c>
      <c r="F13" s="235"/>
      <c r="G13" s="236">
        <f>ROUND(E13*F13,2)</f>
        <v>0</v>
      </c>
      <c r="H13" s="235"/>
      <c r="I13" s="236">
        <f>ROUND(E13*H13,2)</f>
        <v>0</v>
      </c>
      <c r="J13" s="235"/>
      <c r="K13" s="236">
        <f>ROUND(E13*J13,2)</f>
        <v>0</v>
      </c>
      <c r="L13" s="236">
        <v>21</v>
      </c>
      <c r="M13" s="236">
        <f>G13*(1+L13/100)</f>
        <v>0</v>
      </c>
      <c r="N13" s="234">
        <v>0</v>
      </c>
      <c r="O13" s="234">
        <f>ROUND(E13*N13,2)</f>
        <v>0</v>
      </c>
      <c r="P13" s="234">
        <v>0</v>
      </c>
      <c r="Q13" s="234">
        <f>ROUND(E13*P13,2)</f>
        <v>0</v>
      </c>
      <c r="R13" s="236" t="s">
        <v>232</v>
      </c>
      <c r="S13" s="236" t="s">
        <v>185</v>
      </c>
      <c r="T13" s="237" t="s">
        <v>185</v>
      </c>
      <c r="U13" s="222">
        <v>0.16</v>
      </c>
      <c r="V13" s="222">
        <f>ROUND(E13*U13,2)</f>
        <v>30.17</v>
      </c>
      <c r="W13" s="222"/>
      <c r="X13" s="222" t="s">
        <v>223</v>
      </c>
      <c r="Y13" s="222" t="s">
        <v>188</v>
      </c>
      <c r="Z13" s="212"/>
      <c r="AA13" s="212"/>
      <c r="AB13" s="212"/>
      <c r="AC13" s="212"/>
      <c r="AD13" s="212"/>
      <c r="AE13" s="212"/>
      <c r="AF13" s="212"/>
      <c r="AG13" s="212" t="s">
        <v>253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1" outlineLevel="2" x14ac:dyDescent="0.25">
      <c r="A14" s="219"/>
      <c r="B14" s="220"/>
      <c r="C14" s="249" t="s">
        <v>273</v>
      </c>
      <c r="D14" s="248"/>
      <c r="E14" s="248"/>
      <c r="F14" s="248"/>
      <c r="G14" s="248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226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38" t="str">
        <f>C14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4" s="212"/>
      <c r="BC14" s="212"/>
      <c r="BD14" s="212"/>
      <c r="BE14" s="212"/>
      <c r="BF14" s="212"/>
      <c r="BG14" s="212"/>
      <c r="BH14" s="212"/>
    </row>
    <row r="15" spans="1:60" outlineLevel="2" x14ac:dyDescent="0.25">
      <c r="A15" s="219"/>
      <c r="B15" s="220"/>
      <c r="C15" s="250" t="s">
        <v>645</v>
      </c>
      <c r="D15" s="246"/>
      <c r="E15" s="247">
        <v>71.379000000000005</v>
      </c>
      <c r="F15" s="222"/>
      <c r="G15" s="222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228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5">
      <c r="A16" s="219"/>
      <c r="B16" s="220"/>
      <c r="C16" s="250" t="s">
        <v>646</v>
      </c>
      <c r="D16" s="246"/>
      <c r="E16" s="247">
        <v>139.91999999999999</v>
      </c>
      <c r="F16" s="222"/>
      <c r="G16" s="22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228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3" x14ac:dyDescent="0.25">
      <c r="A17" s="219"/>
      <c r="B17" s="220"/>
      <c r="C17" s="250" t="s">
        <v>647</v>
      </c>
      <c r="D17" s="246"/>
      <c r="E17" s="247">
        <v>-22.717199999999998</v>
      </c>
      <c r="F17" s="222"/>
      <c r="G17" s="222"/>
      <c r="H17" s="222"/>
      <c r="I17" s="222"/>
      <c r="J17" s="222"/>
      <c r="K17" s="222"/>
      <c r="L17" s="222"/>
      <c r="M17" s="222"/>
      <c r="N17" s="221"/>
      <c r="O17" s="221"/>
      <c r="P17" s="221"/>
      <c r="Q17" s="221"/>
      <c r="R17" s="222"/>
      <c r="S17" s="222"/>
      <c r="T17" s="222"/>
      <c r="U17" s="222"/>
      <c r="V17" s="222"/>
      <c r="W17" s="222"/>
      <c r="X17" s="222"/>
      <c r="Y17" s="222"/>
      <c r="Z17" s="212"/>
      <c r="AA17" s="212"/>
      <c r="AB17" s="212"/>
      <c r="AC17" s="212"/>
      <c r="AD17" s="212"/>
      <c r="AE17" s="212"/>
      <c r="AF17" s="212"/>
      <c r="AG17" s="212" t="s">
        <v>228</v>
      </c>
      <c r="AH17" s="212">
        <v>0</v>
      </c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5">
      <c r="A18" s="231">
        <v>3</v>
      </c>
      <c r="B18" s="232" t="s">
        <v>276</v>
      </c>
      <c r="C18" s="241" t="s">
        <v>277</v>
      </c>
      <c r="D18" s="233" t="s">
        <v>231</v>
      </c>
      <c r="E18" s="234">
        <v>56.574539999999999</v>
      </c>
      <c r="F18" s="235"/>
      <c r="G18" s="236">
        <f>ROUND(E18*F18,2)</f>
        <v>0</v>
      </c>
      <c r="H18" s="235"/>
      <c r="I18" s="236">
        <f>ROUND(E18*H18,2)</f>
        <v>0</v>
      </c>
      <c r="J18" s="235"/>
      <c r="K18" s="236">
        <f>ROUND(E18*J18,2)</f>
        <v>0</v>
      </c>
      <c r="L18" s="236">
        <v>21</v>
      </c>
      <c r="M18" s="236">
        <f>G18*(1+L18/100)</f>
        <v>0</v>
      </c>
      <c r="N18" s="234">
        <v>0</v>
      </c>
      <c r="O18" s="234">
        <f>ROUND(E18*N18,2)</f>
        <v>0</v>
      </c>
      <c r="P18" s="234">
        <v>0</v>
      </c>
      <c r="Q18" s="234">
        <f>ROUND(E18*P18,2)</f>
        <v>0</v>
      </c>
      <c r="R18" s="236" t="s">
        <v>232</v>
      </c>
      <c r="S18" s="236" t="s">
        <v>185</v>
      </c>
      <c r="T18" s="237" t="s">
        <v>185</v>
      </c>
      <c r="U18" s="222">
        <v>8.5000000000000006E-2</v>
      </c>
      <c r="V18" s="222">
        <f>ROUND(E18*U18,2)</f>
        <v>4.8099999999999996</v>
      </c>
      <c r="W18" s="222"/>
      <c r="X18" s="222" t="s">
        <v>223</v>
      </c>
      <c r="Y18" s="222" t="s">
        <v>188</v>
      </c>
      <c r="Z18" s="212"/>
      <c r="AA18" s="212"/>
      <c r="AB18" s="212"/>
      <c r="AC18" s="212"/>
      <c r="AD18" s="212"/>
      <c r="AE18" s="212"/>
      <c r="AF18" s="212"/>
      <c r="AG18" s="212" t="s">
        <v>253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1" outlineLevel="2" x14ac:dyDescent="0.25">
      <c r="A19" s="219"/>
      <c r="B19" s="220"/>
      <c r="C19" s="249" t="s">
        <v>273</v>
      </c>
      <c r="D19" s="248"/>
      <c r="E19" s="248"/>
      <c r="F19" s="248"/>
      <c r="G19" s="248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226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38" t="str">
        <f>C19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9" s="212"/>
      <c r="BC19" s="212"/>
      <c r="BD19" s="212"/>
      <c r="BE19" s="212"/>
      <c r="BF19" s="212"/>
      <c r="BG19" s="212"/>
      <c r="BH19" s="212"/>
    </row>
    <row r="20" spans="1:60" outlineLevel="2" x14ac:dyDescent="0.25">
      <c r="A20" s="219"/>
      <c r="B20" s="220"/>
      <c r="C20" s="262" t="s">
        <v>259</v>
      </c>
      <c r="D20" s="252"/>
      <c r="E20" s="253"/>
      <c r="F20" s="222"/>
      <c r="G20" s="222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228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5">
      <c r="A21" s="219"/>
      <c r="B21" s="220"/>
      <c r="C21" s="263" t="s">
        <v>648</v>
      </c>
      <c r="D21" s="252"/>
      <c r="E21" s="253">
        <v>71.379000000000005</v>
      </c>
      <c r="F21" s="222"/>
      <c r="G21" s="22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228</v>
      </c>
      <c r="AH21" s="212">
        <v>2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5">
      <c r="A22" s="219"/>
      <c r="B22" s="220"/>
      <c r="C22" s="263" t="s">
        <v>649</v>
      </c>
      <c r="D22" s="252"/>
      <c r="E22" s="253">
        <v>139.91999999999999</v>
      </c>
      <c r="F22" s="222"/>
      <c r="G22" s="222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228</v>
      </c>
      <c r="AH22" s="212">
        <v>2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5">
      <c r="A23" s="219"/>
      <c r="B23" s="220"/>
      <c r="C23" s="263" t="s">
        <v>650</v>
      </c>
      <c r="D23" s="252"/>
      <c r="E23" s="253">
        <v>-22.717199999999998</v>
      </c>
      <c r="F23" s="222"/>
      <c r="G23" s="222"/>
      <c r="H23" s="222"/>
      <c r="I23" s="222"/>
      <c r="J23" s="222"/>
      <c r="K23" s="222"/>
      <c r="L23" s="222"/>
      <c r="M23" s="222"/>
      <c r="N23" s="221"/>
      <c r="O23" s="221"/>
      <c r="P23" s="221"/>
      <c r="Q23" s="221"/>
      <c r="R23" s="222"/>
      <c r="S23" s="222"/>
      <c r="T23" s="222"/>
      <c r="U23" s="222"/>
      <c r="V23" s="222"/>
      <c r="W23" s="222"/>
      <c r="X23" s="222"/>
      <c r="Y23" s="222"/>
      <c r="Z23" s="212"/>
      <c r="AA23" s="212"/>
      <c r="AB23" s="212"/>
      <c r="AC23" s="212"/>
      <c r="AD23" s="212"/>
      <c r="AE23" s="212"/>
      <c r="AF23" s="212"/>
      <c r="AG23" s="212" t="s">
        <v>228</v>
      </c>
      <c r="AH23" s="212">
        <v>2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5">
      <c r="A24" s="219"/>
      <c r="B24" s="220"/>
      <c r="C24" s="262" t="s">
        <v>262</v>
      </c>
      <c r="D24" s="252"/>
      <c r="E24" s="253"/>
      <c r="F24" s="222"/>
      <c r="G24" s="222"/>
      <c r="H24" s="222"/>
      <c r="I24" s="222"/>
      <c r="J24" s="222"/>
      <c r="K24" s="222"/>
      <c r="L24" s="222"/>
      <c r="M24" s="222"/>
      <c r="N24" s="221"/>
      <c r="O24" s="221"/>
      <c r="P24" s="221"/>
      <c r="Q24" s="221"/>
      <c r="R24" s="222"/>
      <c r="S24" s="222"/>
      <c r="T24" s="222"/>
      <c r="U24" s="222"/>
      <c r="V24" s="222"/>
      <c r="W24" s="222"/>
      <c r="X24" s="222"/>
      <c r="Y24" s="222"/>
      <c r="Z24" s="212"/>
      <c r="AA24" s="212"/>
      <c r="AB24" s="212"/>
      <c r="AC24" s="212"/>
      <c r="AD24" s="212"/>
      <c r="AE24" s="212"/>
      <c r="AF24" s="212"/>
      <c r="AG24" s="212" t="s">
        <v>228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3" x14ac:dyDescent="0.25">
      <c r="A25" s="219"/>
      <c r="B25" s="220"/>
      <c r="C25" s="250" t="s">
        <v>651</v>
      </c>
      <c r="D25" s="246"/>
      <c r="E25" s="247">
        <v>56.574539999999999</v>
      </c>
      <c r="F25" s="222"/>
      <c r="G25" s="22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228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x14ac:dyDescent="0.25">
      <c r="A26" s="224" t="s">
        <v>180</v>
      </c>
      <c r="B26" s="225" t="s">
        <v>110</v>
      </c>
      <c r="C26" s="240" t="s">
        <v>111</v>
      </c>
      <c r="D26" s="226"/>
      <c r="E26" s="227"/>
      <c r="F26" s="228"/>
      <c r="G26" s="228">
        <f>SUMIF(AG27:AG38,"&lt;&gt;NOR",G27:G38)</f>
        <v>0</v>
      </c>
      <c r="H26" s="228"/>
      <c r="I26" s="228">
        <f>SUM(I27:I38)</f>
        <v>0</v>
      </c>
      <c r="J26" s="228"/>
      <c r="K26" s="228">
        <f>SUM(K27:K38)</f>
        <v>0</v>
      </c>
      <c r="L26" s="228"/>
      <c r="M26" s="228">
        <f>SUM(M27:M38)</f>
        <v>0</v>
      </c>
      <c r="N26" s="227"/>
      <c r="O26" s="227">
        <f>SUM(O27:O38)</f>
        <v>0.4</v>
      </c>
      <c r="P26" s="227"/>
      <c r="Q26" s="227">
        <f>SUM(Q27:Q38)</f>
        <v>0</v>
      </c>
      <c r="R26" s="228"/>
      <c r="S26" s="228"/>
      <c r="T26" s="229"/>
      <c r="U26" s="223"/>
      <c r="V26" s="223">
        <f>SUM(V27:V38)</f>
        <v>255.16000000000003</v>
      </c>
      <c r="W26" s="223"/>
      <c r="X26" s="223"/>
      <c r="Y26" s="223"/>
      <c r="AG26" t="s">
        <v>181</v>
      </c>
    </row>
    <row r="27" spans="1:60" outlineLevel="1" x14ac:dyDescent="0.25">
      <c r="A27" s="231">
        <v>4</v>
      </c>
      <c r="B27" s="232" t="s">
        <v>280</v>
      </c>
      <c r="C27" s="241" t="s">
        <v>281</v>
      </c>
      <c r="D27" s="233" t="s">
        <v>221</v>
      </c>
      <c r="E27" s="234">
        <v>203.94</v>
      </c>
      <c r="F27" s="235"/>
      <c r="G27" s="236">
        <f>ROUND(E27*F27,2)</f>
        <v>0</v>
      </c>
      <c r="H27" s="235"/>
      <c r="I27" s="236">
        <f>ROUND(E27*H27,2)</f>
        <v>0</v>
      </c>
      <c r="J27" s="235"/>
      <c r="K27" s="236">
        <f>ROUND(E27*J27,2)</f>
        <v>0</v>
      </c>
      <c r="L27" s="236">
        <v>21</v>
      </c>
      <c r="M27" s="236">
        <f>G27*(1+L27/100)</f>
        <v>0</v>
      </c>
      <c r="N27" s="234">
        <v>9.7999999999999997E-4</v>
      </c>
      <c r="O27" s="234">
        <f>ROUND(E27*N27,2)</f>
        <v>0.2</v>
      </c>
      <c r="P27" s="234">
        <v>0</v>
      </c>
      <c r="Q27" s="234">
        <f>ROUND(E27*P27,2)</f>
        <v>0</v>
      </c>
      <c r="R27" s="236" t="s">
        <v>232</v>
      </c>
      <c r="S27" s="236" t="s">
        <v>185</v>
      </c>
      <c r="T27" s="237" t="s">
        <v>185</v>
      </c>
      <c r="U27" s="222">
        <v>0.23599999999999999</v>
      </c>
      <c r="V27" s="222">
        <f>ROUND(E27*U27,2)</f>
        <v>48.13</v>
      </c>
      <c r="W27" s="222"/>
      <c r="X27" s="222" t="s">
        <v>223</v>
      </c>
      <c r="Y27" s="222" t="s">
        <v>188</v>
      </c>
      <c r="Z27" s="212"/>
      <c r="AA27" s="212"/>
      <c r="AB27" s="212"/>
      <c r="AC27" s="212"/>
      <c r="AD27" s="212"/>
      <c r="AE27" s="212"/>
      <c r="AF27" s="212"/>
      <c r="AG27" s="212" t="s">
        <v>224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2" x14ac:dyDescent="0.25">
      <c r="A28" s="219"/>
      <c r="B28" s="220"/>
      <c r="C28" s="249" t="s">
        <v>282</v>
      </c>
      <c r="D28" s="248"/>
      <c r="E28" s="248"/>
      <c r="F28" s="248"/>
      <c r="G28" s="248"/>
      <c r="H28" s="222"/>
      <c r="I28" s="222"/>
      <c r="J28" s="222"/>
      <c r="K28" s="222"/>
      <c r="L28" s="222"/>
      <c r="M28" s="222"/>
      <c r="N28" s="221"/>
      <c r="O28" s="221"/>
      <c r="P28" s="221"/>
      <c r="Q28" s="221"/>
      <c r="R28" s="222"/>
      <c r="S28" s="222"/>
      <c r="T28" s="222"/>
      <c r="U28" s="222"/>
      <c r="V28" s="222"/>
      <c r="W28" s="222"/>
      <c r="X28" s="222"/>
      <c r="Y28" s="222"/>
      <c r="Z28" s="212"/>
      <c r="AA28" s="212"/>
      <c r="AB28" s="212"/>
      <c r="AC28" s="212"/>
      <c r="AD28" s="212"/>
      <c r="AE28" s="212"/>
      <c r="AF28" s="212"/>
      <c r="AG28" s="212" t="s">
        <v>226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2" x14ac:dyDescent="0.25">
      <c r="A29" s="219"/>
      <c r="B29" s="220"/>
      <c r="C29" s="250" t="s">
        <v>652</v>
      </c>
      <c r="D29" s="246"/>
      <c r="E29" s="247">
        <v>203.94</v>
      </c>
      <c r="F29" s="222"/>
      <c r="G29" s="222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228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1" x14ac:dyDescent="0.25">
      <c r="A30" s="231">
        <v>5</v>
      </c>
      <c r="B30" s="232" t="s">
        <v>653</v>
      </c>
      <c r="C30" s="241" t="s">
        <v>654</v>
      </c>
      <c r="D30" s="233" t="s">
        <v>221</v>
      </c>
      <c r="E30" s="234">
        <v>239.136</v>
      </c>
      <c r="F30" s="235"/>
      <c r="G30" s="236">
        <f>ROUND(E30*F30,2)</f>
        <v>0</v>
      </c>
      <c r="H30" s="235"/>
      <c r="I30" s="236">
        <f>ROUND(E30*H30,2)</f>
        <v>0</v>
      </c>
      <c r="J30" s="235"/>
      <c r="K30" s="236">
        <f>ROUND(E30*J30,2)</f>
        <v>0</v>
      </c>
      <c r="L30" s="236">
        <v>21</v>
      </c>
      <c r="M30" s="236">
        <f>G30*(1+L30/100)</f>
        <v>0</v>
      </c>
      <c r="N30" s="234">
        <v>8.4999999999999995E-4</v>
      </c>
      <c r="O30" s="234">
        <f>ROUND(E30*N30,2)</f>
        <v>0.2</v>
      </c>
      <c r="P30" s="234">
        <v>0</v>
      </c>
      <c r="Q30" s="234">
        <f>ROUND(E30*P30,2)</f>
        <v>0</v>
      </c>
      <c r="R30" s="236" t="s">
        <v>232</v>
      </c>
      <c r="S30" s="236" t="s">
        <v>185</v>
      </c>
      <c r="T30" s="237" t="s">
        <v>185</v>
      </c>
      <c r="U30" s="222">
        <v>0.47899999999999998</v>
      </c>
      <c r="V30" s="222">
        <f>ROUND(E30*U30,2)</f>
        <v>114.55</v>
      </c>
      <c r="W30" s="222"/>
      <c r="X30" s="222" t="s">
        <v>223</v>
      </c>
      <c r="Y30" s="222" t="s">
        <v>188</v>
      </c>
      <c r="Z30" s="212"/>
      <c r="AA30" s="212"/>
      <c r="AB30" s="212"/>
      <c r="AC30" s="212"/>
      <c r="AD30" s="212"/>
      <c r="AE30" s="212"/>
      <c r="AF30" s="212"/>
      <c r="AG30" s="212" t="s">
        <v>224</v>
      </c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2" x14ac:dyDescent="0.25">
      <c r="A31" s="219"/>
      <c r="B31" s="220"/>
      <c r="C31" s="249" t="s">
        <v>282</v>
      </c>
      <c r="D31" s="248"/>
      <c r="E31" s="248"/>
      <c r="F31" s="248"/>
      <c r="G31" s="248"/>
      <c r="H31" s="222"/>
      <c r="I31" s="222"/>
      <c r="J31" s="222"/>
      <c r="K31" s="222"/>
      <c r="L31" s="222"/>
      <c r="M31" s="222"/>
      <c r="N31" s="221"/>
      <c r="O31" s="221"/>
      <c r="P31" s="221"/>
      <c r="Q31" s="221"/>
      <c r="R31" s="222"/>
      <c r="S31" s="222"/>
      <c r="T31" s="222"/>
      <c r="U31" s="222"/>
      <c r="V31" s="222"/>
      <c r="W31" s="222"/>
      <c r="X31" s="222"/>
      <c r="Y31" s="222"/>
      <c r="Z31" s="212"/>
      <c r="AA31" s="212"/>
      <c r="AB31" s="212"/>
      <c r="AC31" s="212"/>
      <c r="AD31" s="212"/>
      <c r="AE31" s="212"/>
      <c r="AF31" s="212"/>
      <c r="AG31" s="212" t="s">
        <v>226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5">
      <c r="A32" s="219"/>
      <c r="B32" s="220"/>
      <c r="C32" s="250" t="s">
        <v>655</v>
      </c>
      <c r="D32" s="246"/>
      <c r="E32" s="247">
        <v>239.136</v>
      </c>
      <c r="F32" s="222"/>
      <c r="G32" s="222"/>
      <c r="H32" s="222"/>
      <c r="I32" s="222"/>
      <c r="J32" s="222"/>
      <c r="K32" s="222"/>
      <c r="L32" s="222"/>
      <c r="M32" s="222"/>
      <c r="N32" s="221"/>
      <c r="O32" s="221"/>
      <c r="P32" s="221"/>
      <c r="Q32" s="221"/>
      <c r="R32" s="222"/>
      <c r="S32" s="222"/>
      <c r="T32" s="222"/>
      <c r="U32" s="222"/>
      <c r="V32" s="222"/>
      <c r="W32" s="222"/>
      <c r="X32" s="222"/>
      <c r="Y32" s="222"/>
      <c r="Z32" s="212"/>
      <c r="AA32" s="212"/>
      <c r="AB32" s="212"/>
      <c r="AC32" s="212"/>
      <c r="AD32" s="212"/>
      <c r="AE32" s="212"/>
      <c r="AF32" s="212"/>
      <c r="AG32" s="212" t="s">
        <v>228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5">
      <c r="A33" s="231">
        <v>6</v>
      </c>
      <c r="B33" s="232" t="s">
        <v>285</v>
      </c>
      <c r="C33" s="241" t="s">
        <v>286</v>
      </c>
      <c r="D33" s="233" t="s">
        <v>221</v>
      </c>
      <c r="E33" s="234">
        <v>203.94</v>
      </c>
      <c r="F33" s="235"/>
      <c r="G33" s="236">
        <f>ROUND(E33*F33,2)</f>
        <v>0</v>
      </c>
      <c r="H33" s="235"/>
      <c r="I33" s="236">
        <f>ROUND(E33*H33,2)</f>
        <v>0</v>
      </c>
      <c r="J33" s="235"/>
      <c r="K33" s="236">
        <f>ROUND(E33*J33,2)</f>
        <v>0</v>
      </c>
      <c r="L33" s="236">
        <v>21</v>
      </c>
      <c r="M33" s="236">
        <f>G33*(1+L33/100)</f>
        <v>0</v>
      </c>
      <c r="N33" s="234">
        <v>0</v>
      </c>
      <c r="O33" s="234">
        <f>ROUND(E33*N33,2)</f>
        <v>0</v>
      </c>
      <c r="P33" s="234">
        <v>0</v>
      </c>
      <c r="Q33" s="234">
        <f>ROUND(E33*P33,2)</f>
        <v>0</v>
      </c>
      <c r="R33" s="236" t="s">
        <v>232</v>
      </c>
      <c r="S33" s="236" t="s">
        <v>185</v>
      </c>
      <c r="T33" s="237" t="s">
        <v>185</v>
      </c>
      <c r="U33" s="222">
        <v>7.0000000000000007E-2</v>
      </c>
      <c r="V33" s="222">
        <f>ROUND(E33*U33,2)</f>
        <v>14.28</v>
      </c>
      <c r="W33" s="222"/>
      <c r="X33" s="222" t="s">
        <v>223</v>
      </c>
      <c r="Y33" s="222" t="s">
        <v>188</v>
      </c>
      <c r="Z33" s="212"/>
      <c r="AA33" s="212"/>
      <c r="AB33" s="212"/>
      <c r="AC33" s="212"/>
      <c r="AD33" s="212"/>
      <c r="AE33" s="212"/>
      <c r="AF33" s="212"/>
      <c r="AG33" s="212" t="s">
        <v>224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2" x14ac:dyDescent="0.25">
      <c r="A34" s="219"/>
      <c r="B34" s="220"/>
      <c r="C34" s="249" t="s">
        <v>287</v>
      </c>
      <c r="D34" s="248"/>
      <c r="E34" s="248"/>
      <c r="F34" s="248"/>
      <c r="G34" s="248"/>
      <c r="H34" s="222"/>
      <c r="I34" s="222"/>
      <c r="J34" s="222"/>
      <c r="K34" s="222"/>
      <c r="L34" s="222"/>
      <c r="M34" s="222"/>
      <c r="N34" s="221"/>
      <c r="O34" s="221"/>
      <c r="P34" s="221"/>
      <c r="Q34" s="221"/>
      <c r="R34" s="222"/>
      <c r="S34" s="222"/>
      <c r="T34" s="222"/>
      <c r="U34" s="222"/>
      <c r="V34" s="222"/>
      <c r="W34" s="222"/>
      <c r="X34" s="222"/>
      <c r="Y34" s="222"/>
      <c r="Z34" s="212"/>
      <c r="AA34" s="212"/>
      <c r="AB34" s="212"/>
      <c r="AC34" s="212"/>
      <c r="AD34" s="212"/>
      <c r="AE34" s="212"/>
      <c r="AF34" s="212"/>
      <c r="AG34" s="212" t="s">
        <v>226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5">
      <c r="A35" s="219"/>
      <c r="B35" s="220"/>
      <c r="C35" s="250" t="s">
        <v>656</v>
      </c>
      <c r="D35" s="246"/>
      <c r="E35" s="247">
        <v>203.94</v>
      </c>
      <c r="F35" s="222"/>
      <c r="G35" s="222"/>
      <c r="H35" s="222"/>
      <c r="I35" s="222"/>
      <c r="J35" s="222"/>
      <c r="K35" s="222"/>
      <c r="L35" s="222"/>
      <c r="M35" s="222"/>
      <c r="N35" s="221"/>
      <c r="O35" s="221"/>
      <c r="P35" s="221"/>
      <c r="Q35" s="221"/>
      <c r="R35" s="222"/>
      <c r="S35" s="222"/>
      <c r="T35" s="222"/>
      <c r="U35" s="222"/>
      <c r="V35" s="222"/>
      <c r="W35" s="222"/>
      <c r="X35" s="222"/>
      <c r="Y35" s="222"/>
      <c r="Z35" s="212"/>
      <c r="AA35" s="212"/>
      <c r="AB35" s="212"/>
      <c r="AC35" s="212"/>
      <c r="AD35" s="212"/>
      <c r="AE35" s="212"/>
      <c r="AF35" s="212"/>
      <c r="AG35" s="212" t="s">
        <v>228</v>
      </c>
      <c r="AH35" s="212">
        <v>5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5">
      <c r="A36" s="231">
        <v>7</v>
      </c>
      <c r="B36" s="232" t="s">
        <v>657</v>
      </c>
      <c r="C36" s="241" t="s">
        <v>658</v>
      </c>
      <c r="D36" s="233" t="s">
        <v>221</v>
      </c>
      <c r="E36" s="234">
        <v>239.136</v>
      </c>
      <c r="F36" s="235"/>
      <c r="G36" s="236">
        <f>ROUND(E36*F36,2)</f>
        <v>0</v>
      </c>
      <c r="H36" s="235"/>
      <c r="I36" s="236">
        <f>ROUND(E36*H36,2)</f>
        <v>0</v>
      </c>
      <c r="J36" s="235"/>
      <c r="K36" s="236">
        <f>ROUND(E36*J36,2)</f>
        <v>0</v>
      </c>
      <c r="L36" s="236">
        <v>21</v>
      </c>
      <c r="M36" s="236">
        <f>G36*(1+L36/100)</f>
        <v>0</v>
      </c>
      <c r="N36" s="234">
        <v>0</v>
      </c>
      <c r="O36" s="234">
        <f>ROUND(E36*N36,2)</f>
        <v>0</v>
      </c>
      <c r="P36" s="234">
        <v>0</v>
      </c>
      <c r="Q36" s="234">
        <f>ROUND(E36*P36,2)</f>
        <v>0</v>
      </c>
      <c r="R36" s="236" t="s">
        <v>232</v>
      </c>
      <c r="S36" s="236" t="s">
        <v>185</v>
      </c>
      <c r="T36" s="237" t="s">
        <v>185</v>
      </c>
      <c r="U36" s="222">
        <v>0.32700000000000001</v>
      </c>
      <c r="V36" s="222">
        <f>ROUND(E36*U36,2)</f>
        <v>78.2</v>
      </c>
      <c r="W36" s="222"/>
      <c r="X36" s="222" t="s">
        <v>223</v>
      </c>
      <c r="Y36" s="222" t="s">
        <v>188</v>
      </c>
      <c r="Z36" s="212"/>
      <c r="AA36" s="212"/>
      <c r="AB36" s="212"/>
      <c r="AC36" s="212"/>
      <c r="AD36" s="212"/>
      <c r="AE36" s="212"/>
      <c r="AF36" s="212"/>
      <c r="AG36" s="212" t="s">
        <v>224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5">
      <c r="A37" s="219"/>
      <c r="B37" s="220"/>
      <c r="C37" s="249" t="s">
        <v>287</v>
      </c>
      <c r="D37" s="248"/>
      <c r="E37" s="248"/>
      <c r="F37" s="248"/>
      <c r="G37" s="248"/>
      <c r="H37" s="222"/>
      <c r="I37" s="222"/>
      <c r="J37" s="222"/>
      <c r="K37" s="222"/>
      <c r="L37" s="222"/>
      <c r="M37" s="222"/>
      <c r="N37" s="221"/>
      <c r="O37" s="221"/>
      <c r="P37" s="221"/>
      <c r="Q37" s="221"/>
      <c r="R37" s="222"/>
      <c r="S37" s="222"/>
      <c r="T37" s="222"/>
      <c r="U37" s="222"/>
      <c r="V37" s="222"/>
      <c r="W37" s="222"/>
      <c r="X37" s="222"/>
      <c r="Y37" s="222"/>
      <c r="Z37" s="212"/>
      <c r="AA37" s="212"/>
      <c r="AB37" s="212"/>
      <c r="AC37" s="212"/>
      <c r="AD37" s="212"/>
      <c r="AE37" s="212"/>
      <c r="AF37" s="212"/>
      <c r="AG37" s="212" t="s">
        <v>226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2" x14ac:dyDescent="0.25">
      <c r="A38" s="219"/>
      <c r="B38" s="220"/>
      <c r="C38" s="250" t="s">
        <v>659</v>
      </c>
      <c r="D38" s="246"/>
      <c r="E38" s="247">
        <v>239.136</v>
      </c>
      <c r="F38" s="222"/>
      <c r="G38" s="222"/>
      <c r="H38" s="222"/>
      <c r="I38" s="222"/>
      <c r="J38" s="222"/>
      <c r="K38" s="222"/>
      <c r="L38" s="222"/>
      <c r="M38" s="222"/>
      <c r="N38" s="221"/>
      <c r="O38" s="221"/>
      <c r="P38" s="221"/>
      <c r="Q38" s="221"/>
      <c r="R38" s="222"/>
      <c r="S38" s="222"/>
      <c r="T38" s="222"/>
      <c r="U38" s="222"/>
      <c r="V38" s="222"/>
      <c r="W38" s="222"/>
      <c r="X38" s="222"/>
      <c r="Y38" s="222"/>
      <c r="Z38" s="212"/>
      <c r="AA38" s="212"/>
      <c r="AB38" s="212"/>
      <c r="AC38" s="212"/>
      <c r="AD38" s="212"/>
      <c r="AE38" s="212"/>
      <c r="AF38" s="212"/>
      <c r="AG38" s="212" t="s">
        <v>228</v>
      </c>
      <c r="AH38" s="212">
        <v>5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x14ac:dyDescent="0.25">
      <c r="A39" s="224" t="s">
        <v>180</v>
      </c>
      <c r="B39" s="225" t="s">
        <v>112</v>
      </c>
      <c r="C39" s="240" t="s">
        <v>113</v>
      </c>
      <c r="D39" s="226"/>
      <c r="E39" s="227"/>
      <c r="F39" s="228"/>
      <c r="G39" s="228">
        <f>SUMIF(AG40:AG61,"&lt;&gt;NOR",G40:G61)</f>
        <v>0</v>
      </c>
      <c r="H39" s="228"/>
      <c r="I39" s="228">
        <f>SUM(I40:I61)</f>
        <v>0</v>
      </c>
      <c r="J39" s="228"/>
      <c r="K39" s="228">
        <f>SUM(K40:K61)</f>
        <v>0</v>
      </c>
      <c r="L39" s="228"/>
      <c r="M39" s="228">
        <f>SUM(M40:M61)</f>
        <v>0</v>
      </c>
      <c r="N39" s="227"/>
      <c r="O39" s="227">
        <f>SUM(O40:O61)</f>
        <v>0</v>
      </c>
      <c r="P39" s="227"/>
      <c r="Q39" s="227">
        <f>SUM(Q40:Q61)</f>
        <v>0</v>
      </c>
      <c r="R39" s="228"/>
      <c r="S39" s="228"/>
      <c r="T39" s="229"/>
      <c r="U39" s="223"/>
      <c r="V39" s="223">
        <f>SUM(V40:V61)</f>
        <v>136.93</v>
      </c>
      <c r="W39" s="223"/>
      <c r="X39" s="223"/>
      <c r="Y39" s="223"/>
      <c r="AG39" t="s">
        <v>181</v>
      </c>
    </row>
    <row r="40" spans="1:60" outlineLevel="1" x14ac:dyDescent="0.25">
      <c r="A40" s="231">
        <v>8</v>
      </c>
      <c r="B40" s="232" t="s">
        <v>289</v>
      </c>
      <c r="C40" s="241" t="s">
        <v>290</v>
      </c>
      <c r="D40" s="233" t="s">
        <v>231</v>
      </c>
      <c r="E40" s="234">
        <v>94.290899999999993</v>
      </c>
      <c r="F40" s="235"/>
      <c r="G40" s="236">
        <f>ROUND(E40*F40,2)</f>
        <v>0</v>
      </c>
      <c r="H40" s="235"/>
      <c r="I40" s="236">
        <f>ROUND(E40*H40,2)</f>
        <v>0</v>
      </c>
      <c r="J40" s="235"/>
      <c r="K40" s="236">
        <f>ROUND(E40*J40,2)</f>
        <v>0</v>
      </c>
      <c r="L40" s="236">
        <v>21</v>
      </c>
      <c r="M40" s="236">
        <f>G40*(1+L40/100)</f>
        <v>0</v>
      </c>
      <c r="N40" s="234">
        <v>0</v>
      </c>
      <c r="O40" s="234">
        <f>ROUND(E40*N40,2)</f>
        <v>0</v>
      </c>
      <c r="P40" s="234">
        <v>0</v>
      </c>
      <c r="Q40" s="234">
        <f>ROUND(E40*P40,2)</f>
        <v>0</v>
      </c>
      <c r="R40" s="236" t="s">
        <v>232</v>
      </c>
      <c r="S40" s="236" t="s">
        <v>185</v>
      </c>
      <c r="T40" s="237" t="s">
        <v>185</v>
      </c>
      <c r="U40" s="222">
        <v>0.34499999999999997</v>
      </c>
      <c r="V40" s="222">
        <f>ROUND(E40*U40,2)</f>
        <v>32.53</v>
      </c>
      <c r="W40" s="222"/>
      <c r="X40" s="222" t="s">
        <v>223</v>
      </c>
      <c r="Y40" s="222" t="s">
        <v>188</v>
      </c>
      <c r="Z40" s="212"/>
      <c r="AA40" s="212"/>
      <c r="AB40" s="212"/>
      <c r="AC40" s="212"/>
      <c r="AD40" s="212"/>
      <c r="AE40" s="212"/>
      <c r="AF40" s="212"/>
      <c r="AG40" s="212" t="s">
        <v>253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2" x14ac:dyDescent="0.25">
      <c r="A41" s="219"/>
      <c r="B41" s="220"/>
      <c r="C41" s="249" t="s">
        <v>291</v>
      </c>
      <c r="D41" s="248"/>
      <c r="E41" s="248"/>
      <c r="F41" s="248"/>
      <c r="G41" s="248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226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38" t="str">
        <f>C41</f>
        <v>bez naložení do dopravní nádoby, ale s vyprázdněním dopravní nádoby na hromadu nebo na dopravní prostředek,</v>
      </c>
      <c r="BB41" s="212"/>
      <c r="BC41" s="212"/>
      <c r="BD41" s="212"/>
      <c r="BE41" s="212"/>
      <c r="BF41" s="212"/>
      <c r="BG41" s="212"/>
      <c r="BH41" s="212"/>
    </row>
    <row r="42" spans="1:60" outlineLevel="2" x14ac:dyDescent="0.25">
      <c r="A42" s="219"/>
      <c r="B42" s="220"/>
      <c r="C42" s="262" t="s">
        <v>259</v>
      </c>
      <c r="D42" s="252"/>
      <c r="E42" s="253"/>
      <c r="F42" s="222"/>
      <c r="G42" s="222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228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5">
      <c r="A43" s="219"/>
      <c r="B43" s="220"/>
      <c r="C43" s="263" t="s">
        <v>648</v>
      </c>
      <c r="D43" s="252"/>
      <c r="E43" s="253">
        <v>71.379000000000005</v>
      </c>
      <c r="F43" s="222"/>
      <c r="G43" s="222"/>
      <c r="H43" s="222"/>
      <c r="I43" s="222"/>
      <c r="J43" s="222"/>
      <c r="K43" s="222"/>
      <c r="L43" s="222"/>
      <c r="M43" s="222"/>
      <c r="N43" s="221"/>
      <c r="O43" s="221"/>
      <c r="P43" s="221"/>
      <c r="Q43" s="221"/>
      <c r="R43" s="222"/>
      <c r="S43" s="222"/>
      <c r="T43" s="222"/>
      <c r="U43" s="222"/>
      <c r="V43" s="222"/>
      <c r="W43" s="222"/>
      <c r="X43" s="222"/>
      <c r="Y43" s="222"/>
      <c r="Z43" s="212"/>
      <c r="AA43" s="212"/>
      <c r="AB43" s="212"/>
      <c r="AC43" s="212"/>
      <c r="AD43" s="212"/>
      <c r="AE43" s="212"/>
      <c r="AF43" s="212"/>
      <c r="AG43" s="212" t="s">
        <v>228</v>
      </c>
      <c r="AH43" s="212">
        <v>2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3" x14ac:dyDescent="0.25">
      <c r="A44" s="219"/>
      <c r="B44" s="220"/>
      <c r="C44" s="263" t="s">
        <v>649</v>
      </c>
      <c r="D44" s="252"/>
      <c r="E44" s="253">
        <v>139.91999999999999</v>
      </c>
      <c r="F44" s="222"/>
      <c r="G44" s="222"/>
      <c r="H44" s="222"/>
      <c r="I44" s="222"/>
      <c r="J44" s="222"/>
      <c r="K44" s="222"/>
      <c r="L44" s="222"/>
      <c r="M44" s="222"/>
      <c r="N44" s="221"/>
      <c r="O44" s="221"/>
      <c r="P44" s="221"/>
      <c r="Q44" s="221"/>
      <c r="R44" s="222"/>
      <c r="S44" s="222"/>
      <c r="T44" s="222"/>
      <c r="U44" s="222"/>
      <c r="V44" s="222"/>
      <c r="W44" s="222"/>
      <c r="X44" s="222"/>
      <c r="Y44" s="222"/>
      <c r="Z44" s="212"/>
      <c r="AA44" s="212"/>
      <c r="AB44" s="212"/>
      <c r="AC44" s="212"/>
      <c r="AD44" s="212"/>
      <c r="AE44" s="212"/>
      <c r="AF44" s="212"/>
      <c r="AG44" s="212" t="s">
        <v>228</v>
      </c>
      <c r="AH44" s="212">
        <v>2</v>
      </c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3" x14ac:dyDescent="0.25">
      <c r="A45" s="219"/>
      <c r="B45" s="220"/>
      <c r="C45" s="263" t="s">
        <v>650</v>
      </c>
      <c r="D45" s="252"/>
      <c r="E45" s="253">
        <v>-22.717199999999998</v>
      </c>
      <c r="F45" s="222"/>
      <c r="G45" s="222"/>
      <c r="H45" s="222"/>
      <c r="I45" s="222"/>
      <c r="J45" s="222"/>
      <c r="K45" s="222"/>
      <c r="L45" s="222"/>
      <c r="M45" s="222"/>
      <c r="N45" s="221"/>
      <c r="O45" s="221"/>
      <c r="P45" s="221"/>
      <c r="Q45" s="221"/>
      <c r="R45" s="222"/>
      <c r="S45" s="222"/>
      <c r="T45" s="222"/>
      <c r="U45" s="222"/>
      <c r="V45" s="222"/>
      <c r="W45" s="222"/>
      <c r="X45" s="222"/>
      <c r="Y45" s="222"/>
      <c r="Z45" s="212"/>
      <c r="AA45" s="212"/>
      <c r="AB45" s="212"/>
      <c r="AC45" s="212"/>
      <c r="AD45" s="212"/>
      <c r="AE45" s="212"/>
      <c r="AF45" s="212"/>
      <c r="AG45" s="212" t="s">
        <v>228</v>
      </c>
      <c r="AH45" s="212">
        <v>2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3" x14ac:dyDescent="0.25">
      <c r="A46" s="219"/>
      <c r="B46" s="220"/>
      <c r="C46" s="262" t="s">
        <v>262</v>
      </c>
      <c r="D46" s="252"/>
      <c r="E46" s="253"/>
      <c r="F46" s="222"/>
      <c r="G46" s="222"/>
      <c r="H46" s="222"/>
      <c r="I46" s="222"/>
      <c r="J46" s="222"/>
      <c r="K46" s="222"/>
      <c r="L46" s="222"/>
      <c r="M46" s="222"/>
      <c r="N46" s="221"/>
      <c r="O46" s="221"/>
      <c r="P46" s="221"/>
      <c r="Q46" s="221"/>
      <c r="R46" s="222"/>
      <c r="S46" s="222"/>
      <c r="T46" s="222"/>
      <c r="U46" s="222"/>
      <c r="V46" s="222"/>
      <c r="W46" s="222"/>
      <c r="X46" s="222"/>
      <c r="Y46" s="222"/>
      <c r="Z46" s="212"/>
      <c r="AA46" s="212"/>
      <c r="AB46" s="212"/>
      <c r="AC46" s="212"/>
      <c r="AD46" s="212"/>
      <c r="AE46" s="212"/>
      <c r="AF46" s="212"/>
      <c r="AG46" s="212" t="s">
        <v>228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3" x14ac:dyDescent="0.25">
      <c r="A47" s="219"/>
      <c r="B47" s="220"/>
      <c r="C47" s="250" t="s">
        <v>660</v>
      </c>
      <c r="D47" s="246"/>
      <c r="E47" s="247">
        <v>94.290899999999993</v>
      </c>
      <c r="F47" s="222"/>
      <c r="G47" s="222"/>
      <c r="H47" s="222"/>
      <c r="I47" s="222"/>
      <c r="J47" s="222"/>
      <c r="K47" s="222"/>
      <c r="L47" s="222"/>
      <c r="M47" s="222"/>
      <c r="N47" s="221"/>
      <c r="O47" s="221"/>
      <c r="P47" s="221"/>
      <c r="Q47" s="221"/>
      <c r="R47" s="222"/>
      <c r="S47" s="222"/>
      <c r="T47" s="222"/>
      <c r="U47" s="222"/>
      <c r="V47" s="222"/>
      <c r="W47" s="222"/>
      <c r="X47" s="222"/>
      <c r="Y47" s="222"/>
      <c r="Z47" s="212"/>
      <c r="AA47" s="212"/>
      <c r="AB47" s="212"/>
      <c r="AC47" s="212"/>
      <c r="AD47" s="212"/>
      <c r="AE47" s="212"/>
      <c r="AF47" s="212"/>
      <c r="AG47" s="212" t="s">
        <v>228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5">
      <c r="A48" s="231">
        <v>9</v>
      </c>
      <c r="B48" s="232" t="s">
        <v>293</v>
      </c>
      <c r="C48" s="241" t="s">
        <v>294</v>
      </c>
      <c r="D48" s="233" t="s">
        <v>231</v>
      </c>
      <c r="E48" s="234">
        <v>241.22399999999999</v>
      </c>
      <c r="F48" s="235"/>
      <c r="G48" s="236">
        <f>ROUND(E48*F48,2)</f>
        <v>0</v>
      </c>
      <c r="H48" s="235"/>
      <c r="I48" s="236">
        <f>ROUND(E48*H48,2)</f>
        <v>0</v>
      </c>
      <c r="J48" s="235"/>
      <c r="K48" s="236">
        <f>ROUND(E48*J48,2)</f>
        <v>0</v>
      </c>
      <c r="L48" s="236">
        <v>21</v>
      </c>
      <c r="M48" s="236">
        <f>G48*(1+L48/100)</f>
        <v>0</v>
      </c>
      <c r="N48" s="234">
        <v>0</v>
      </c>
      <c r="O48" s="234">
        <f>ROUND(E48*N48,2)</f>
        <v>0</v>
      </c>
      <c r="P48" s="234">
        <v>0</v>
      </c>
      <c r="Q48" s="234">
        <f>ROUND(E48*P48,2)</f>
        <v>0</v>
      </c>
      <c r="R48" s="236" t="s">
        <v>232</v>
      </c>
      <c r="S48" s="236" t="s">
        <v>185</v>
      </c>
      <c r="T48" s="237" t="s">
        <v>185</v>
      </c>
      <c r="U48" s="222">
        <v>7.3999999999999996E-2</v>
      </c>
      <c r="V48" s="222">
        <f>ROUND(E48*U48,2)</f>
        <v>17.850000000000001</v>
      </c>
      <c r="W48" s="222"/>
      <c r="X48" s="222" t="s">
        <v>223</v>
      </c>
      <c r="Y48" s="222" t="s">
        <v>188</v>
      </c>
      <c r="Z48" s="212"/>
      <c r="AA48" s="212"/>
      <c r="AB48" s="212"/>
      <c r="AC48" s="212"/>
      <c r="AD48" s="212"/>
      <c r="AE48" s="212"/>
      <c r="AF48" s="212"/>
      <c r="AG48" s="212" t="s">
        <v>224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2" x14ac:dyDescent="0.25">
      <c r="A49" s="219"/>
      <c r="B49" s="220"/>
      <c r="C49" s="249" t="s">
        <v>237</v>
      </c>
      <c r="D49" s="248"/>
      <c r="E49" s="248"/>
      <c r="F49" s="248"/>
      <c r="G49" s="248"/>
      <c r="H49" s="222"/>
      <c r="I49" s="222"/>
      <c r="J49" s="222"/>
      <c r="K49" s="222"/>
      <c r="L49" s="222"/>
      <c r="M49" s="222"/>
      <c r="N49" s="221"/>
      <c r="O49" s="221"/>
      <c r="P49" s="221"/>
      <c r="Q49" s="221"/>
      <c r="R49" s="222"/>
      <c r="S49" s="222"/>
      <c r="T49" s="222"/>
      <c r="U49" s="222"/>
      <c r="V49" s="222"/>
      <c r="W49" s="222"/>
      <c r="X49" s="222"/>
      <c r="Y49" s="222"/>
      <c r="Z49" s="212"/>
      <c r="AA49" s="212"/>
      <c r="AB49" s="212"/>
      <c r="AC49" s="212"/>
      <c r="AD49" s="212"/>
      <c r="AE49" s="212"/>
      <c r="AF49" s="212"/>
      <c r="AG49" s="212" t="s">
        <v>226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5">
      <c r="A50" s="219"/>
      <c r="B50" s="220"/>
      <c r="C50" s="250" t="s">
        <v>661</v>
      </c>
      <c r="D50" s="246"/>
      <c r="E50" s="247">
        <v>219.624</v>
      </c>
      <c r="F50" s="222"/>
      <c r="G50" s="222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228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5">
      <c r="A51" s="219"/>
      <c r="B51" s="220"/>
      <c r="C51" s="250" t="s">
        <v>644</v>
      </c>
      <c r="D51" s="246"/>
      <c r="E51" s="247">
        <v>21.6</v>
      </c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228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5">
      <c r="A52" s="231">
        <v>10</v>
      </c>
      <c r="B52" s="232" t="s">
        <v>235</v>
      </c>
      <c r="C52" s="241" t="s">
        <v>236</v>
      </c>
      <c r="D52" s="233" t="s">
        <v>231</v>
      </c>
      <c r="E52" s="234">
        <v>78.769800000000004</v>
      </c>
      <c r="F52" s="235"/>
      <c r="G52" s="236">
        <f>ROUND(E52*F52,2)</f>
        <v>0</v>
      </c>
      <c r="H52" s="235"/>
      <c r="I52" s="236">
        <f>ROUND(E52*H52,2)</f>
        <v>0</v>
      </c>
      <c r="J52" s="235"/>
      <c r="K52" s="236">
        <f>ROUND(E52*J52,2)</f>
        <v>0</v>
      </c>
      <c r="L52" s="236">
        <v>21</v>
      </c>
      <c r="M52" s="236">
        <f>G52*(1+L52/100)</f>
        <v>0</v>
      </c>
      <c r="N52" s="234">
        <v>0</v>
      </c>
      <c r="O52" s="234">
        <f>ROUND(E52*N52,2)</f>
        <v>0</v>
      </c>
      <c r="P52" s="234">
        <v>0</v>
      </c>
      <c r="Q52" s="234">
        <f>ROUND(E52*P52,2)</f>
        <v>0</v>
      </c>
      <c r="R52" s="236" t="s">
        <v>232</v>
      </c>
      <c r="S52" s="236" t="s">
        <v>185</v>
      </c>
      <c r="T52" s="237" t="s">
        <v>185</v>
      </c>
      <c r="U52" s="222">
        <v>1.0999999999999999E-2</v>
      </c>
      <c r="V52" s="222">
        <f>ROUND(E52*U52,2)</f>
        <v>0.87</v>
      </c>
      <c r="W52" s="222"/>
      <c r="X52" s="222" t="s">
        <v>223</v>
      </c>
      <c r="Y52" s="222" t="s">
        <v>188</v>
      </c>
      <c r="Z52" s="212"/>
      <c r="AA52" s="212"/>
      <c r="AB52" s="212"/>
      <c r="AC52" s="212"/>
      <c r="AD52" s="212"/>
      <c r="AE52" s="212"/>
      <c r="AF52" s="212"/>
      <c r="AG52" s="212" t="s">
        <v>224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2" x14ac:dyDescent="0.25">
      <c r="A53" s="219"/>
      <c r="B53" s="220"/>
      <c r="C53" s="249" t="s">
        <v>237</v>
      </c>
      <c r="D53" s="248"/>
      <c r="E53" s="248"/>
      <c r="F53" s="248"/>
      <c r="G53" s="248"/>
      <c r="H53" s="222"/>
      <c r="I53" s="222"/>
      <c r="J53" s="222"/>
      <c r="K53" s="222"/>
      <c r="L53" s="222"/>
      <c r="M53" s="222"/>
      <c r="N53" s="221"/>
      <c r="O53" s="221"/>
      <c r="P53" s="221"/>
      <c r="Q53" s="221"/>
      <c r="R53" s="222"/>
      <c r="S53" s="222"/>
      <c r="T53" s="222"/>
      <c r="U53" s="222"/>
      <c r="V53" s="222"/>
      <c r="W53" s="222"/>
      <c r="X53" s="222"/>
      <c r="Y53" s="222"/>
      <c r="Z53" s="212"/>
      <c r="AA53" s="212"/>
      <c r="AB53" s="212"/>
      <c r="AC53" s="212"/>
      <c r="AD53" s="212"/>
      <c r="AE53" s="212"/>
      <c r="AF53" s="212"/>
      <c r="AG53" s="212" t="s">
        <v>226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5">
      <c r="A54" s="219"/>
      <c r="B54" s="220"/>
      <c r="C54" s="250" t="s">
        <v>662</v>
      </c>
      <c r="D54" s="246"/>
      <c r="E54" s="247">
        <v>188.58179999999999</v>
      </c>
      <c r="F54" s="222"/>
      <c r="G54" s="222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228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3" x14ac:dyDescent="0.25">
      <c r="A55" s="219"/>
      <c r="B55" s="220"/>
      <c r="C55" s="250" t="s">
        <v>663</v>
      </c>
      <c r="D55" s="246"/>
      <c r="E55" s="247">
        <v>-109.812</v>
      </c>
      <c r="F55" s="222"/>
      <c r="G55" s="222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228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ht="20.399999999999999" outlineLevel="1" x14ac:dyDescent="0.25">
      <c r="A56" s="231">
        <v>11</v>
      </c>
      <c r="B56" s="232" t="s">
        <v>307</v>
      </c>
      <c r="C56" s="241" t="s">
        <v>308</v>
      </c>
      <c r="D56" s="233" t="s">
        <v>231</v>
      </c>
      <c r="E56" s="234">
        <v>131.41200000000001</v>
      </c>
      <c r="F56" s="235"/>
      <c r="G56" s="236">
        <f>ROUND(E56*F56,2)</f>
        <v>0</v>
      </c>
      <c r="H56" s="235"/>
      <c r="I56" s="236">
        <f>ROUND(E56*H56,2)</f>
        <v>0</v>
      </c>
      <c r="J56" s="235"/>
      <c r="K56" s="236">
        <f>ROUND(E56*J56,2)</f>
        <v>0</v>
      </c>
      <c r="L56" s="236">
        <v>21</v>
      </c>
      <c r="M56" s="236">
        <f>G56*(1+L56/100)</f>
        <v>0</v>
      </c>
      <c r="N56" s="234">
        <v>0</v>
      </c>
      <c r="O56" s="234">
        <f>ROUND(E56*N56,2)</f>
        <v>0</v>
      </c>
      <c r="P56" s="234">
        <v>0</v>
      </c>
      <c r="Q56" s="234">
        <f>ROUND(E56*P56,2)</f>
        <v>0</v>
      </c>
      <c r="R56" s="236" t="s">
        <v>232</v>
      </c>
      <c r="S56" s="236" t="s">
        <v>185</v>
      </c>
      <c r="T56" s="237" t="s">
        <v>185</v>
      </c>
      <c r="U56" s="222">
        <v>0.65200000000000002</v>
      </c>
      <c r="V56" s="222">
        <f>ROUND(E56*U56,2)</f>
        <v>85.68</v>
      </c>
      <c r="W56" s="222"/>
      <c r="X56" s="222" t="s">
        <v>223</v>
      </c>
      <c r="Y56" s="222" t="s">
        <v>188</v>
      </c>
      <c r="Z56" s="212"/>
      <c r="AA56" s="212"/>
      <c r="AB56" s="212"/>
      <c r="AC56" s="212"/>
      <c r="AD56" s="212"/>
      <c r="AE56" s="212"/>
      <c r="AF56" s="212"/>
      <c r="AG56" s="212" t="s">
        <v>224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2" x14ac:dyDescent="0.25">
      <c r="A57" s="219"/>
      <c r="B57" s="220"/>
      <c r="C57" s="250" t="s">
        <v>664</v>
      </c>
      <c r="D57" s="246"/>
      <c r="E57" s="247">
        <v>109.812</v>
      </c>
      <c r="F57" s="222"/>
      <c r="G57" s="222"/>
      <c r="H57" s="222"/>
      <c r="I57" s="222"/>
      <c r="J57" s="222"/>
      <c r="K57" s="222"/>
      <c r="L57" s="222"/>
      <c r="M57" s="222"/>
      <c r="N57" s="221"/>
      <c r="O57" s="221"/>
      <c r="P57" s="221"/>
      <c r="Q57" s="221"/>
      <c r="R57" s="222"/>
      <c r="S57" s="222"/>
      <c r="T57" s="222"/>
      <c r="U57" s="222"/>
      <c r="V57" s="222"/>
      <c r="W57" s="222"/>
      <c r="X57" s="222"/>
      <c r="Y57" s="222"/>
      <c r="Z57" s="212"/>
      <c r="AA57" s="212"/>
      <c r="AB57" s="212"/>
      <c r="AC57" s="212"/>
      <c r="AD57" s="212"/>
      <c r="AE57" s="212"/>
      <c r="AF57" s="212"/>
      <c r="AG57" s="212" t="s">
        <v>228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5">
      <c r="A58" s="219"/>
      <c r="B58" s="220"/>
      <c r="C58" s="250" t="s">
        <v>644</v>
      </c>
      <c r="D58" s="246"/>
      <c r="E58" s="247">
        <v>21.6</v>
      </c>
      <c r="F58" s="222"/>
      <c r="G58" s="222"/>
      <c r="H58" s="222"/>
      <c r="I58" s="222"/>
      <c r="J58" s="222"/>
      <c r="K58" s="222"/>
      <c r="L58" s="222"/>
      <c r="M58" s="222"/>
      <c r="N58" s="221"/>
      <c r="O58" s="221"/>
      <c r="P58" s="221"/>
      <c r="Q58" s="221"/>
      <c r="R58" s="222"/>
      <c r="S58" s="222"/>
      <c r="T58" s="222"/>
      <c r="U58" s="222"/>
      <c r="V58" s="222"/>
      <c r="W58" s="222"/>
      <c r="X58" s="222"/>
      <c r="Y58" s="222"/>
      <c r="Z58" s="212"/>
      <c r="AA58" s="212"/>
      <c r="AB58" s="212"/>
      <c r="AC58" s="212"/>
      <c r="AD58" s="212"/>
      <c r="AE58" s="212"/>
      <c r="AF58" s="212"/>
      <c r="AG58" s="212" t="s">
        <v>228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5">
      <c r="A59" s="231">
        <v>12</v>
      </c>
      <c r="B59" s="232" t="s">
        <v>310</v>
      </c>
      <c r="C59" s="241" t="s">
        <v>311</v>
      </c>
      <c r="D59" s="233" t="s">
        <v>231</v>
      </c>
      <c r="E59" s="234">
        <v>78.769800000000004</v>
      </c>
      <c r="F59" s="235"/>
      <c r="G59" s="236">
        <f>ROUND(E59*F59,2)</f>
        <v>0</v>
      </c>
      <c r="H59" s="235"/>
      <c r="I59" s="236">
        <f>ROUND(E59*H59,2)</f>
        <v>0</v>
      </c>
      <c r="J59" s="235"/>
      <c r="K59" s="236">
        <f>ROUND(E59*J59,2)</f>
        <v>0</v>
      </c>
      <c r="L59" s="236">
        <v>21</v>
      </c>
      <c r="M59" s="236">
        <f>G59*(1+L59/100)</f>
        <v>0</v>
      </c>
      <c r="N59" s="234">
        <v>0</v>
      </c>
      <c r="O59" s="234">
        <f>ROUND(E59*N59,2)</f>
        <v>0</v>
      </c>
      <c r="P59" s="234">
        <v>0</v>
      </c>
      <c r="Q59" s="234">
        <f>ROUND(E59*P59,2)</f>
        <v>0</v>
      </c>
      <c r="R59" s="236" t="s">
        <v>232</v>
      </c>
      <c r="S59" s="236" t="s">
        <v>185</v>
      </c>
      <c r="T59" s="237" t="s">
        <v>185</v>
      </c>
      <c r="U59" s="222">
        <v>0</v>
      </c>
      <c r="V59" s="222">
        <f>ROUND(E59*U59,2)</f>
        <v>0</v>
      </c>
      <c r="W59" s="222"/>
      <c r="X59" s="222" t="s">
        <v>223</v>
      </c>
      <c r="Y59" s="222" t="s">
        <v>188</v>
      </c>
      <c r="Z59" s="212"/>
      <c r="AA59" s="212"/>
      <c r="AB59" s="212"/>
      <c r="AC59" s="212"/>
      <c r="AD59" s="212"/>
      <c r="AE59" s="212"/>
      <c r="AF59" s="212"/>
      <c r="AG59" s="212" t="s">
        <v>224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2" x14ac:dyDescent="0.25">
      <c r="A60" s="219"/>
      <c r="B60" s="220"/>
      <c r="C60" s="242" t="s">
        <v>312</v>
      </c>
      <c r="D60" s="239"/>
      <c r="E60" s="239"/>
      <c r="F60" s="239"/>
      <c r="G60" s="239"/>
      <c r="H60" s="222"/>
      <c r="I60" s="222"/>
      <c r="J60" s="222"/>
      <c r="K60" s="222"/>
      <c r="L60" s="222"/>
      <c r="M60" s="222"/>
      <c r="N60" s="221"/>
      <c r="O60" s="221"/>
      <c r="P60" s="221"/>
      <c r="Q60" s="221"/>
      <c r="R60" s="222"/>
      <c r="S60" s="222"/>
      <c r="T60" s="222"/>
      <c r="U60" s="222"/>
      <c r="V60" s="222"/>
      <c r="W60" s="222"/>
      <c r="X60" s="222"/>
      <c r="Y60" s="222"/>
      <c r="Z60" s="212"/>
      <c r="AA60" s="212"/>
      <c r="AB60" s="212"/>
      <c r="AC60" s="212"/>
      <c r="AD60" s="212"/>
      <c r="AE60" s="212"/>
      <c r="AF60" s="212"/>
      <c r="AG60" s="212" t="s">
        <v>191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5">
      <c r="A61" s="219"/>
      <c r="B61" s="220"/>
      <c r="C61" s="250" t="s">
        <v>665</v>
      </c>
      <c r="D61" s="246"/>
      <c r="E61" s="247">
        <v>78.769800000000004</v>
      </c>
      <c r="F61" s="222"/>
      <c r="G61" s="222"/>
      <c r="H61" s="222"/>
      <c r="I61" s="222"/>
      <c r="J61" s="222"/>
      <c r="K61" s="222"/>
      <c r="L61" s="222"/>
      <c r="M61" s="222"/>
      <c r="N61" s="221"/>
      <c r="O61" s="221"/>
      <c r="P61" s="221"/>
      <c r="Q61" s="221"/>
      <c r="R61" s="222"/>
      <c r="S61" s="222"/>
      <c r="T61" s="222"/>
      <c r="U61" s="222"/>
      <c r="V61" s="222"/>
      <c r="W61" s="222"/>
      <c r="X61" s="222"/>
      <c r="Y61" s="222"/>
      <c r="Z61" s="212"/>
      <c r="AA61" s="212"/>
      <c r="AB61" s="212"/>
      <c r="AC61" s="212"/>
      <c r="AD61" s="212"/>
      <c r="AE61" s="212"/>
      <c r="AF61" s="212"/>
      <c r="AG61" s="212" t="s">
        <v>228</v>
      </c>
      <c r="AH61" s="212">
        <v>5</v>
      </c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x14ac:dyDescent="0.25">
      <c r="A62" s="224" t="s">
        <v>180</v>
      </c>
      <c r="B62" s="225" t="s">
        <v>114</v>
      </c>
      <c r="C62" s="240" t="s">
        <v>115</v>
      </c>
      <c r="D62" s="226"/>
      <c r="E62" s="227"/>
      <c r="F62" s="228"/>
      <c r="G62" s="228">
        <f>SUMIF(AG63:AG84,"&lt;&gt;NOR",G63:G84)</f>
        <v>0</v>
      </c>
      <c r="H62" s="228"/>
      <c r="I62" s="228">
        <f>SUM(I63:I84)</f>
        <v>0</v>
      </c>
      <c r="J62" s="228"/>
      <c r="K62" s="228">
        <f>SUM(K63:K84)</f>
        <v>0</v>
      </c>
      <c r="L62" s="228"/>
      <c r="M62" s="228">
        <f>SUM(M63:M84)</f>
        <v>0</v>
      </c>
      <c r="N62" s="227"/>
      <c r="O62" s="227">
        <f>SUM(O63:O84)</f>
        <v>83.83</v>
      </c>
      <c r="P62" s="227"/>
      <c r="Q62" s="227">
        <f>SUM(Q63:Q84)</f>
        <v>0</v>
      </c>
      <c r="R62" s="228"/>
      <c r="S62" s="228"/>
      <c r="T62" s="229"/>
      <c r="U62" s="223"/>
      <c r="V62" s="223">
        <f>SUM(V63:V84)</f>
        <v>54.489999999999995</v>
      </c>
      <c r="W62" s="223"/>
      <c r="X62" s="223"/>
      <c r="Y62" s="223"/>
      <c r="AG62" t="s">
        <v>181</v>
      </c>
    </row>
    <row r="63" spans="1:60" ht="20.399999999999999" outlineLevel="1" x14ac:dyDescent="0.25">
      <c r="A63" s="231">
        <v>13</v>
      </c>
      <c r="B63" s="232" t="s">
        <v>242</v>
      </c>
      <c r="C63" s="241" t="s">
        <v>243</v>
      </c>
      <c r="D63" s="233" t="s">
        <v>231</v>
      </c>
      <c r="E63" s="234">
        <v>131.41200000000001</v>
      </c>
      <c r="F63" s="235"/>
      <c r="G63" s="236">
        <f>ROUND(E63*F63,2)</f>
        <v>0</v>
      </c>
      <c r="H63" s="235"/>
      <c r="I63" s="236">
        <f>ROUND(E63*H63,2)</f>
        <v>0</v>
      </c>
      <c r="J63" s="235"/>
      <c r="K63" s="236">
        <f>ROUND(E63*J63,2)</f>
        <v>0</v>
      </c>
      <c r="L63" s="236">
        <v>21</v>
      </c>
      <c r="M63" s="236">
        <f>G63*(1+L63/100)</f>
        <v>0</v>
      </c>
      <c r="N63" s="234">
        <v>0</v>
      </c>
      <c r="O63" s="234">
        <f>ROUND(E63*N63,2)</f>
        <v>0</v>
      </c>
      <c r="P63" s="234">
        <v>0</v>
      </c>
      <c r="Q63" s="234">
        <f>ROUND(E63*P63,2)</f>
        <v>0</v>
      </c>
      <c r="R63" s="236" t="s">
        <v>232</v>
      </c>
      <c r="S63" s="236" t="s">
        <v>185</v>
      </c>
      <c r="T63" s="237" t="s">
        <v>185</v>
      </c>
      <c r="U63" s="222">
        <v>8.9999999999999993E-3</v>
      </c>
      <c r="V63" s="222">
        <f>ROUND(E63*U63,2)</f>
        <v>1.18</v>
      </c>
      <c r="W63" s="222"/>
      <c r="X63" s="222" t="s">
        <v>223</v>
      </c>
      <c r="Y63" s="222" t="s">
        <v>188</v>
      </c>
      <c r="Z63" s="212"/>
      <c r="AA63" s="212"/>
      <c r="AB63" s="212"/>
      <c r="AC63" s="212"/>
      <c r="AD63" s="212"/>
      <c r="AE63" s="212"/>
      <c r="AF63" s="212"/>
      <c r="AG63" s="212" t="s">
        <v>224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5">
      <c r="A64" s="219"/>
      <c r="B64" s="220"/>
      <c r="C64" s="250" t="s">
        <v>664</v>
      </c>
      <c r="D64" s="246"/>
      <c r="E64" s="247">
        <v>109.812</v>
      </c>
      <c r="F64" s="222"/>
      <c r="G64" s="222"/>
      <c r="H64" s="222"/>
      <c r="I64" s="222"/>
      <c r="J64" s="222"/>
      <c r="K64" s="222"/>
      <c r="L64" s="222"/>
      <c r="M64" s="222"/>
      <c r="N64" s="221"/>
      <c r="O64" s="221"/>
      <c r="P64" s="221"/>
      <c r="Q64" s="221"/>
      <c r="R64" s="222"/>
      <c r="S64" s="222"/>
      <c r="T64" s="222"/>
      <c r="U64" s="222"/>
      <c r="V64" s="222"/>
      <c r="W64" s="222"/>
      <c r="X64" s="222"/>
      <c r="Y64" s="222"/>
      <c r="Z64" s="212"/>
      <c r="AA64" s="212"/>
      <c r="AB64" s="212"/>
      <c r="AC64" s="212"/>
      <c r="AD64" s="212"/>
      <c r="AE64" s="212"/>
      <c r="AF64" s="212"/>
      <c r="AG64" s="212" t="s">
        <v>228</v>
      </c>
      <c r="AH64" s="212">
        <v>0</v>
      </c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3" x14ac:dyDescent="0.25">
      <c r="A65" s="219"/>
      <c r="B65" s="220"/>
      <c r="C65" s="250" t="s">
        <v>644</v>
      </c>
      <c r="D65" s="246"/>
      <c r="E65" s="247">
        <v>21.6</v>
      </c>
      <c r="F65" s="222"/>
      <c r="G65" s="222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228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outlineLevel="1" x14ac:dyDescent="0.25">
      <c r="A66" s="231">
        <v>14</v>
      </c>
      <c r="B66" s="232" t="s">
        <v>317</v>
      </c>
      <c r="C66" s="241" t="s">
        <v>318</v>
      </c>
      <c r="D66" s="233" t="s">
        <v>231</v>
      </c>
      <c r="E66" s="234">
        <v>140.17984999999999</v>
      </c>
      <c r="F66" s="235"/>
      <c r="G66" s="236">
        <f>ROUND(E66*F66,2)</f>
        <v>0</v>
      </c>
      <c r="H66" s="235"/>
      <c r="I66" s="236">
        <f>ROUND(E66*H66,2)</f>
        <v>0</v>
      </c>
      <c r="J66" s="235"/>
      <c r="K66" s="236">
        <f>ROUND(E66*J66,2)</f>
        <v>0</v>
      </c>
      <c r="L66" s="236">
        <v>21</v>
      </c>
      <c r="M66" s="236">
        <f>G66*(1+L66/100)</f>
        <v>0</v>
      </c>
      <c r="N66" s="234">
        <v>0</v>
      </c>
      <c r="O66" s="234">
        <f>ROUND(E66*N66,2)</f>
        <v>0</v>
      </c>
      <c r="P66" s="234">
        <v>0</v>
      </c>
      <c r="Q66" s="234">
        <f>ROUND(E66*P66,2)</f>
        <v>0</v>
      </c>
      <c r="R66" s="236" t="s">
        <v>232</v>
      </c>
      <c r="S66" s="236" t="s">
        <v>185</v>
      </c>
      <c r="T66" s="237" t="s">
        <v>185</v>
      </c>
      <c r="U66" s="222">
        <v>0.20200000000000001</v>
      </c>
      <c r="V66" s="222">
        <f>ROUND(E66*U66,2)</f>
        <v>28.32</v>
      </c>
      <c r="W66" s="222"/>
      <c r="X66" s="222" t="s">
        <v>223</v>
      </c>
      <c r="Y66" s="222" t="s">
        <v>188</v>
      </c>
      <c r="Z66" s="212"/>
      <c r="AA66" s="212"/>
      <c r="AB66" s="212"/>
      <c r="AC66" s="212"/>
      <c r="AD66" s="212"/>
      <c r="AE66" s="212"/>
      <c r="AF66" s="212"/>
      <c r="AG66" s="212" t="s">
        <v>253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5">
      <c r="A67" s="219"/>
      <c r="B67" s="220"/>
      <c r="C67" s="249" t="s">
        <v>319</v>
      </c>
      <c r="D67" s="248"/>
      <c r="E67" s="248"/>
      <c r="F67" s="248"/>
      <c r="G67" s="248"/>
      <c r="H67" s="222"/>
      <c r="I67" s="222"/>
      <c r="J67" s="222"/>
      <c r="K67" s="222"/>
      <c r="L67" s="222"/>
      <c r="M67" s="222"/>
      <c r="N67" s="221"/>
      <c r="O67" s="221"/>
      <c r="P67" s="221"/>
      <c r="Q67" s="221"/>
      <c r="R67" s="222"/>
      <c r="S67" s="222"/>
      <c r="T67" s="222"/>
      <c r="U67" s="222"/>
      <c r="V67" s="222"/>
      <c r="W67" s="222"/>
      <c r="X67" s="222"/>
      <c r="Y67" s="222"/>
      <c r="Z67" s="212"/>
      <c r="AA67" s="212"/>
      <c r="AB67" s="212"/>
      <c r="AC67" s="212"/>
      <c r="AD67" s="212"/>
      <c r="AE67" s="212"/>
      <c r="AF67" s="212"/>
      <c r="AG67" s="212" t="s">
        <v>226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5">
      <c r="A68" s="219"/>
      <c r="B68" s="220"/>
      <c r="C68" s="264" t="s">
        <v>320</v>
      </c>
      <c r="D68" s="254"/>
      <c r="E68" s="254"/>
      <c r="F68" s="254"/>
      <c r="G68" s="254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191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5">
      <c r="A69" s="219"/>
      <c r="B69" s="220"/>
      <c r="C69" s="250" t="s">
        <v>666</v>
      </c>
      <c r="D69" s="246"/>
      <c r="E69" s="247">
        <v>30.367850000000001</v>
      </c>
      <c r="F69" s="222"/>
      <c r="G69" s="222"/>
      <c r="H69" s="222"/>
      <c r="I69" s="222"/>
      <c r="J69" s="222"/>
      <c r="K69" s="222"/>
      <c r="L69" s="222"/>
      <c r="M69" s="222"/>
      <c r="N69" s="221"/>
      <c r="O69" s="221"/>
      <c r="P69" s="221"/>
      <c r="Q69" s="221"/>
      <c r="R69" s="222"/>
      <c r="S69" s="222"/>
      <c r="T69" s="222"/>
      <c r="U69" s="222"/>
      <c r="V69" s="222"/>
      <c r="W69" s="222"/>
      <c r="X69" s="222"/>
      <c r="Y69" s="222"/>
      <c r="Z69" s="212"/>
      <c r="AA69" s="212"/>
      <c r="AB69" s="212"/>
      <c r="AC69" s="212"/>
      <c r="AD69" s="212"/>
      <c r="AE69" s="212"/>
      <c r="AF69" s="212"/>
      <c r="AG69" s="212" t="s">
        <v>228</v>
      </c>
      <c r="AH69" s="212">
        <v>0</v>
      </c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3" x14ac:dyDescent="0.25">
      <c r="A70" s="219"/>
      <c r="B70" s="220"/>
      <c r="C70" s="268" t="s">
        <v>667</v>
      </c>
      <c r="D70" s="266"/>
      <c r="E70" s="267">
        <v>30.367850000000001</v>
      </c>
      <c r="F70" s="222"/>
      <c r="G70" s="222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228</v>
      </c>
      <c r="AH70" s="212">
        <v>1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5">
      <c r="A71" s="219"/>
      <c r="B71" s="220"/>
      <c r="C71" s="250" t="s">
        <v>668</v>
      </c>
      <c r="D71" s="246"/>
      <c r="E71" s="247">
        <v>10.9368</v>
      </c>
      <c r="F71" s="222"/>
      <c r="G71" s="222"/>
      <c r="H71" s="222"/>
      <c r="I71" s="222"/>
      <c r="J71" s="222"/>
      <c r="K71" s="222"/>
      <c r="L71" s="222"/>
      <c r="M71" s="222"/>
      <c r="N71" s="221"/>
      <c r="O71" s="221"/>
      <c r="P71" s="221"/>
      <c r="Q71" s="221"/>
      <c r="R71" s="222"/>
      <c r="S71" s="222"/>
      <c r="T71" s="222"/>
      <c r="U71" s="222"/>
      <c r="V71" s="222"/>
      <c r="W71" s="222"/>
      <c r="X71" s="222"/>
      <c r="Y71" s="222"/>
      <c r="Z71" s="212"/>
      <c r="AA71" s="212"/>
      <c r="AB71" s="212"/>
      <c r="AC71" s="212"/>
      <c r="AD71" s="212"/>
      <c r="AE71" s="212"/>
      <c r="AF71" s="212"/>
      <c r="AG71" s="212" t="s">
        <v>228</v>
      </c>
      <c r="AH71" s="212">
        <v>0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5">
      <c r="A72" s="219"/>
      <c r="B72" s="220"/>
      <c r="C72" s="250" t="s">
        <v>646</v>
      </c>
      <c r="D72" s="246"/>
      <c r="E72" s="247">
        <v>139.91999999999999</v>
      </c>
      <c r="F72" s="222"/>
      <c r="G72" s="222"/>
      <c r="H72" s="222"/>
      <c r="I72" s="222"/>
      <c r="J72" s="222"/>
      <c r="K72" s="222"/>
      <c r="L72" s="222"/>
      <c r="M72" s="222"/>
      <c r="N72" s="221"/>
      <c r="O72" s="221"/>
      <c r="P72" s="221"/>
      <c r="Q72" s="221"/>
      <c r="R72" s="222"/>
      <c r="S72" s="222"/>
      <c r="T72" s="222"/>
      <c r="U72" s="222"/>
      <c r="V72" s="222"/>
      <c r="W72" s="222"/>
      <c r="X72" s="222"/>
      <c r="Y72" s="222"/>
      <c r="Z72" s="212"/>
      <c r="AA72" s="212"/>
      <c r="AB72" s="212"/>
      <c r="AC72" s="212"/>
      <c r="AD72" s="212"/>
      <c r="AE72" s="212"/>
      <c r="AF72" s="212"/>
      <c r="AG72" s="212" t="s">
        <v>228</v>
      </c>
      <c r="AH72" s="212">
        <v>0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5">
      <c r="A73" s="219"/>
      <c r="B73" s="220"/>
      <c r="C73" s="250" t="s">
        <v>669</v>
      </c>
      <c r="D73" s="246"/>
      <c r="E73" s="247">
        <v>-13.2</v>
      </c>
      <c r="F73" s="222"/>
      <c r="G73" s="222"/>
      <c r="H73" s="222"/>
      <c r="I73" s="222"/>
      <c r="J73" s="222"/>
      <c r="K73" s="222"/>
      <c r="L73" s="222"/>
      <c r="M73" s="222"/>
      <c r="N73" s="221"/>
      <c r="O73" s="221"/>
      <c r="P73" s="221"/>
      <c r="Q73" s="221"/>
      <c r="R73" s="222"/>
      <c r="S73" s="222"/>
      <c r="T73" s="222"/>
      <c r="U73" s="222"/>
      <c r="V73" s="222"/>
      <c r="W73" s="222"/>
      <c r="X73" s="222"/>
      <c r="Y73" s="222"/>
      <c r="Z73" s="212"/>
      <c r="AA73" s="212"/>
      <c r="AB73" s="212"/>
      <c r="AC73" s="212"/>
      <c r="AD73" s="212"/>
      <c r="AE73" s="212"/>
      <c r="AF73" s="212"/>
      <c r="AG73" s="212" t="s">
        <v>228</v>
      </c>
      <c r="AH73" s="212">
        <v>0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5">
      <c r="A74" s="219"/>
      <c r="B74" s="220"/>
      <c r="C74" s="250" t="s">
        <v>670</v>
      </c>
      <c r="D74" s="246"/>
      <c r="E74" s="247">
        <v>-2.9952000000000001</v>
      </c>
      <c r="F74" s="222"/>
      <c r="G74" s="222"/>
      <c r="H74" s="222"/>
      <c r="I74" s="222"/>
      <c r="J74" s="222"/>
      <c r="K74" s="222"/>
      <c r="L74" s="222"/>
      <c r="M74" s="222"/>
      <c r="N74" s="221"/>
      <c r="O74" s="221"/>
      <c r="P74" s="221"/>
      <c r="Q74" s="221"/>
      <c r="R74" s="222"/>
      <c r="S74" s="222"/>
      <c r="T74" s="222"/>
      <c r="U74" s="222"/>
      <c r="V74" s="222"/>
      <c r="W74" s="222"/>
      <c r="X74" s="222"/>
      <c r="Y74" s="222"/>
      <c r="Z74" s="212"/>
      <c r="AA74" s="212"/>
      <c r="AB74" s="212"/>
      <c r="AC74" s="212"/>
      <c r="AD74" s="212"/>
      <c r="AE74" s="212"/>
      <c r="AF74" s="212"/>
      <c r="AG74" s="212" t="s">
        <v>228</v>
      </c>
      <c r="AH74" s="212">
        <v>0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5">
      <c r="A75" s="219"/>
      <c r="B75" s="220"/>
      <c r="C75" s="250" t="s">
        <v>671</v>
      </c>
      <c r="D75" s="246"/>
      <c r="E75" s="247">
        <v>-5.28</v>
      </c>
      <c r="F75" s="222"/>
      <c r="G75" s="222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228</v>
      </c>
      <c r="AH75" s="212">
        <v>0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5">
      <c r="A76" s="219"/>
      <c r="B76" s="220"/>
      <c r="C76" s="250" t="s">
        <v>672</v>
      </c>
      <c r="D76" s="246"/>
      <c r="E76" s="247">
        <v>-19.569600000000001</v>
      </c>
      <c r="F76" s="222"/>
      <c r="G76" s="222"/>
      <c r="H76" s="222"/>
      <c r="I76" s="222"/>
      <c r="J76" s="222"/>
      <c r="K76" s="222"/>
      <c r="L76" s="222"/>
      <c r="M76" s="222"/>
      <c r="N76" s="221"/>
      <c r="O76" s="221"/>
      <c r="P76" s="221"/>
      <c r="Q76" s="221"/>
      <c r="R76" s="222"/>
      <c r="S76" s="222"/>
      <c r="T76" s="222"/>
      <c r="U76" s="222"/>
      <c r="V76" s="222"/>
      <c r="W76" s="222"/>
      <c r="X76" s="222"/>
      <c r="Y76" s="222"/>
      <c r="Z76" s="212"/>
      <c r="AA76" s="212"/>
      <c r="AB76" s="212"/>
      <c r="AC76" s="212"/>
      <c r="AD76" s="212"/>
      <c r="AE76" s="212"/>
      <c r="AF76" s="212"/>
      <c r="AG76" s="212" t="s">
        <v>228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5">
      <c r="A77" s="219"/>
      <c r="B77" s="220"/>
      <c r="C77" s="268" t="s">
        <v>667</v>
      </c>
      <c r="D77" s="266"/>
      <c r="E77" s="267">
        <v>109.812</v>
      </c>
      <c r="F77" s="222"/>
      <c r="G77" s="222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228</v>
      </c>
      <c r="AH77" s="212">
        <v>1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5">
      <c r="A78" s="231">
        <v>15</v>
      </c>
      <c r="B78" s="232" t="s">
        <v>327</v>
      </c>
      <c r="C78" s="241" t="s">
        <v>328</v>
      </c>
      <c r="D78" s="233" t="s">
        <v>231</v>
      </c>
      <c r="E78" s="234">
        <v>15.743880000000001</v>
      </c>
      <c r="F78" s="235"/>
      <c r="G78" s="236">
        <f>ROUND(E78*F78,2)</f>
        <v>0</v>
      </c>
      <c r="H78" s="235"/>
      <c r="I78" s="236">
        <f>ROUND(E78*H78,2)</f>
        <v>0</v>
      </c>
      <c r="J78" s="235"/>
      <c r="K78" s="236">
        <f>ROUND(E78*J78,2)</f>
        <v>0</v>
      </c>
      <c r="L78" s="236">
        <v>21</v>
      </c>
      <c r="M78" s="236">
        <f>G78*(1+L78/100)</f>
        <v>0</v>
      </c>
      <c r="N78" s="234">
        <v>0</v>
      </c>
      <c r="O78" s="234">
        <f>ROUND(E78*N78,2)</f>
        <v>0</v>
      </c>
      <c r="P78" s="234">
        <v>0</v>
      </c>
      <c r="Q78" s="234">
        <f>ROUND(E78*P78,2)</f>
        <v>0</v>
      </c>
      <c r="R78" s="236" t="s">
        <v>232</v>
      </c>
      <c r="S78" s="236" t="s">
        <v>185</v>
      </c>
      <c r="T78" s="237" t="s">
        <v>185</v>
      </c>
      <c r="U78" s="222">
        <v>1.587</v>
      </c>
      <c r="V78" s="222">
        <f>ROUND(E78*U78,2)</f>
        <v>24.99</v>
      </c>
      <c r="W78" s="222"/>
      <c r="X78" s="222" t="s">
        <v>223</v>
      </c>
      <c r="Y78" s="222" t="s">
        <v>188</v>
      </c>
      <c r="Z78" s="212"/>
      <c r="AA78" s="212"/>
      <c r="AB78" s="212"/>
      <c r="AC78" s="212"/>
      <c r="AD78" s="212"/>
      <c r="AE78" s="212"/>
      <c r="AF78" s="212"/>
      <c r="AG78" s="212" t="s">
        <v>253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1" outlineLevel="2" x14ac:dyDescent="0.25">
      <c r="A79" s="219"/>
      <c r="B79" s="220"/>
      <c r="C79" s="249" t="s">
        <v>329</v>
      </c>
      <c r="D79" s="248"/>
      <c r="E79" s="248"/>
      <c r="F79" s="248"/>
      <c r="G79" s="248"/>
      <c r="H79" s="222"/>
      <c r="I79" s="222"/>
      <c r="J79" s="222"/>
      <c r="K79" s="222"/>
      <c r="L79" s="222"/>
      <c r="M79" s="222"/>
      <c r="N79" s="221"/>
      <c r="O79" s="221"/>
      <c r="P79" s="221"/>
      <c r="Q79" s="221"/>
      <c r="R79" s="222"/>
      <c r="S79" s="222"/>
      <c r="T79" s="222"/>
      <c r="U79" s="222"/>
      <c r="V79" s="222"/>
      <c r="W79" s="222"/>
      <c r="X79" s="222"/>
      <c r="Y79" s="222"/>
      <c r="Z79" s="212"/>
      <c r="AA79" s="212"/>
      <c r="AB79" s="212"/>
      <c r="AC79" s="212"/>
      <c r="AD79" s="212"/>
      <c r="AE79" s="212"/>
      <c r="AF79" s="212"/>
      <c r="AG79" s="212" t="s">
        <v>226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38" t="str">
        <f>C79</f>
        <v>sypaninou z vhodných hornin tř. 1 - 4 nebo materiálem připraveným podél výkopu ve vzdálenosti do 3 m od jeho kraje, pro jakoukoliv hloubku výkopu a jakoukoliv míru zhutnění,</v>
      </c>
      <c r="BB79" s="212"/>
      <c r="BC79" s="212"/>
      <c r="BD79" s="212"/>
      <c r="BE79" s="212"/>
      <c r="BF79" s="212"/>
      <c r="BG79" s="212"/>
      <c r="BH79" s="212"/>
    </row>
    <row r="80" spans="1:60" outlineLevel="2" x14ac:dyDescent="0.25">
      <c r="A80" s="219"/>
      <c r="B80" s="220"/>
      <c r="C80" s="250" t="s">
        <v>673</v>
      </c>
      <c r="D80" s="246"/>
      <c r="E80" s="247">
        <v>15.743880000000001</v>
      </c>
      <c r="F80" s="222"/>
      <c r="G80" s="222"/>
      <c r="H80" s="222"/>
      <c r="I80" s="222"/>
      <c r="J80" s="222"/>
      <c r="K80" s="222"/>
      <c r="L80" s="222"/>
      <c r="M80" s="222"/>
      <c r="N80" s="221"/>
      <c r="O80" s="221"/>
      <c r="P80" s="221"/>
      <c r="Q80" s="221"/>
      <c r="R80" s="222"/>
      <c r="S80" s="222"/>
      <c r="T80" s="222"/>
      <c r="U80" s="222"/>
      <c r="V80" s="222"/>
      <c r="W80" s="222"/>
      <c r="X80" s="222"/>
      <c r="Y80" s="222"/>
      <c r="Z80" s="212"/>
      <c r="AA80" s="212"/>
      <c r="AB80" s="212"/>
      <c r="AC80" s="212"/>
      <c r="AD80" s="212"/>
      <c r="AE80" s="212"/>
      <c r="AF80" s="212"/>
      <c r="AG80" s="212" t="s">
        <v>228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1" x14ac:dyDescent="0.25">
      <c r="A81" s="231">
        <v>16</v>
      </c>
      <c r="B81" s="232" t="s">
        <v>331</v>
      </c>
      <c r="C81" s="241" t="s">
        <v>332</v>
      </c>
      <c r="D81" s="233" t="s">
        <v>333</v>
      </c>
      <c r="E81" s="234">
        <v>55.208750000000002</v>
      </c>
      <c r="F81" s="235"/>
      <c r="G81" s="236">
        <f>ROUND(E81*F81,2)</f>
        <v>0</v>
      </c>
      <c r="H81" s="235"/>
      <c r="I81" s="236">
        <f>ROUND(E81*H81,2)</f>
        <v>0</v>
      </c>
      <c r="J81" s="235"/>
      <c r="K81" s="236">
        <f>ROUND(E81*J81,2)</f>
        <v>0</v>
      </c>
      <c r="L81" s="236">
        <v>21</v>
      </c>
      <c r="M81" s="236">
        <f>G81*(1+L81/100)</f>
        <v>0</v>
      </c>
      <c r="N81" s="234">
        <v>1</v>
      </c>
      <c r="O81" s="234">
        <f>ROUND(E81*N81,2)</f>
        <v>55.21</v>
      </c>
      <c r="P81" s="234">
        <v>0</v>
      </c>
      <c r="Q81" s="234">
        <f>ROUND(E81*P81,2)</f>
        <v>0</v>
      </c>
      <c r="R81" s="236" t="s">
        <v>334</v>
      </c>
      <c r="S81" s="236" t="s">
        <v>185</v>
      </c>
      <c r="T81" s="237" t="s">
        <v>185</v>
      </c>
      <c r="U81" s="222">
        <v>0</v>
      </c>
      <c r="V81" s="222">
        <f>ROUND(E81*U81,2)</f>
        <v>0</v>
      </c>
      <c r="W81" s="222"/>
      <c r="X81" s="222" t="s">
        <v>335</v>
      </c>
      <c r="Y81" s="222" t="s">
        <v>188</v>
      </c>
      <c r="Z81" s="212"/>
      <c r="AA81" s="212"/>
      <c r="AB81" s="212"/>
      <c r="AC81" s="212"/>
      <c r="AD81" s="212"/>
      <c r="AE81" s="212"/>
      <c r="AF81" s="212"/>
      <c r="AG81" s="212" t="s">
        <v>336</v>
      </c>
      <c r="AH81" s="212"/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2" x14ac:dyDescent="0.25">
      <c r="A82" s="219"/>
      <c r="B82" s="220"/>
      <c r="C82" s="250" t="s">
        <v>674</v>
      </c>
      <c r="D82" s="246"/>
      <c r="E82" s="247">
        <v>55.208750000000002</v>
      </c>
      <c r="F82" s="222"/>
      <c r="G82" s="222"/>
      <c r="H82" s="222"/>
      <c r="I82" s="222"/>
      <c r="J82" s="222"/>
      <c r="K82" s="222"/>
      <c r="L82" s="222"/>
      <c r="M82" s="222"/>
      <c r="N82" s="221"/>
      <c r="O82" s="221"/>
      <c r="P82" s="221"/>
      <c r="Q82" s="221"/>
      <c r="R82" s="222"/>
      <c r="S82" s="222"/>
      <c r="T82" s="222"/>
      <c r="U82" s="222"/>
      <c r="V82" s="222"/>
      <c r="W82" s="222"/>
      <c r="X82" s="222"/>
      <c r="Y82" s="222"/>
      <c r="Z82" s="212"/>
      <c r="AA82" s="212"/>
      <c r="AB82" s="212"/>
      <c r="AC82" s="212"/>
      <c r="AD82" s="212"/>
      <c r="AE82" s="212"/>
      <c r="AF82" s="212"/>
      <c r="AG82" s="212" t="s">
        <v>228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5">
      <c r="A83" s="231">
        <v>17</v>
      </c>
      <c r="B83" s="232" t="s">
        <v>341</v>
      </c>
      <c r="C83" s="241" t="s">
        <v>342</v>
      </c>
      <c r="D83" s="233" t="s">
        <v>333</v>
      </c>
      <c r="E83" s="234">
        <v>28.62237</v>
      </c>
      <c r="F83" s="235"/>
      <c r="G83" s="236">
        <f>ROUND(E83*F83,2)</f>
        <v>0</v>
      </c>
      <c r="H83" s="235"/>
      <c r="I83" s="236">
        <f>ROUND(E83*H83,2)</f>
        <v>0</v>
      </c>
      <c r="J83" s="235"/>
      <c r="K83" s="236">
        <f>ROUND(E83*J83,2)</f>
        <v>0</v>
      </c>
      <c r="L83" s="236">
        <v>21</v>
      </c>
      <c r="M83" s="236">
        <f>G83*(1+L83/100)</f>
        <v>0</v>
      </c>
      <c r="N83" s="234">
        <v>1</v>
      </c>
      <c r="O83" s="234">
        <f>ROUND(E83*N83,2)</f>
        <v>28.62</v>
      </c>
      <c r="P83" s="234">
        <v>0</v>
      </c>
      <c r="Q83" s="234">
        <f>ROUND(E83*P83,2)</f>
        <v>0</v>
      </c>
      <c r="R83" s="236" t="s">
        <v>334</v>
      </c>
      <c r="S83" s="236" t="s">
        <v>185</v>
      </c>
      <c r="T83" s="237" t="s">
        <v>185</v>
      </c>
      <c r="U83" s="222">
        <v>0</v>
      </c>
      <c r="V83" s="222">
        <f>ROUND(E83*U83,2)</f>
        <v>0</v>
      </c>
      <c r="W83" s="222"/>
      <c r="X83" s="222" t="s">
        <v>335</v>
      </c>
      <c r="Y83" s="222" t="s">
        <v>188</v>
      </c>
      <c r="Z83" s="212"/>
      <c r="AA83" s="212"/>
      <c r="AB83" s="212"/>
      <c r="AC83" s="212"/>
      <c r="AD83" s="212"/>
      <c r="AE83" s="212"/>
      <c r="AF83" s="212"/>
      <c r="AG83" s="212" t="s">
        <v>336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5">
      <c r="A84" s="219"/>
      <c r="B84" s="220"/>
      <c r="C84" s="250" t="s">
        <v>675</v>
      </c>
      <c r="D84" s="246"/>
      <c r="E84" s="247">
        <v>28.62237</v>
      </c>
      <c r="F84" s="222"/>
      <c r="G84" s="222"/>
      <c r="H84" s="222"/>
      <c r="I84" s="222"/>
      <c r="J84" s="222"/>
      <c r="K84" s="222"/>
      <c r="L84" s="222"/>
      <c r="M84" s="222"/>
      <c r="N84" s="221"/>
      <c r="O84" s="221"/>
      <c r="P84" s="221"/>
      <c r="Q84" s="221"/>
      <c r="R84" s="222"/>
      <c r="S84" s="222"/>
      <c r="T84" s="222"/>
      <c r="U84" s="222"/>
      <c r="V84" s="222"/>
      <c r="W84" s="222"/>
      <c r="X84" s="222"/>
      <c r="Y84" s="222"/>
      <c r="Z84" s="212"/>
      <c r="AA84" s="212"/>
      <c r="AB84" s="212"/>
      <c r="AC84" s="212"/>
      <c r="AD84" s="212"/>
      <c r="AE84" s="212"/>
      <c r="AF84" s="212"/>
      <c r="AG84" s="212" t="s">
        <v>228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x14ac:dyDescent="0.25">
      <c r="A85" s="224" t="s">
        <v>180</v>
      </c>
      <c r="B85" s="225" t="s">
        <v>116</v>
      </c>
      <c r="C85" s="240" t="s">
        <v>117</v>
      </c>
      <c r="D85" s="226"/>
      <c r="E85" s="227"/>
      <c r="F85" s="228"/>
      <c r="G85" s="228">
        <f>SUMIF(AG86:AG95,"&lt;&gt;NOR",G86:G95)</f>
        <v>0</v>
      </c>
      <c r="H85" s="228"/>
      <c r="I85" s="228">
        <f>SUM(I86:I95)</f>
        <v>0</v>
      </c>
      <c r="J85" s="228"/>
      <c r="K85" s="228">
        <f>SUM(K86:K95)</f>
        <v>0</v>
      </c>
      <c r="L85" s="228"/>
      <c r="M85" s="228">
        <f>SUM(M86:M95)</f>
        <v>0</v>
      </c>
      <c r="N85" s="227"/>
      <c r="O85" s="227">
        <f>SUM(O86:O95)</f>
        <v>0</v>
      </c>
      <c r="P85" s="227"/>
      <c r="Q85" s="227">
        <f>SUM(Q86:Q95)</f>
        <v>0</v>
      </c>
      <c r="R85" s="228"/>
      <c r="S85" s="228"/>
      <c r="T85" s="229"/>
      <c r="U85" s="223"/>
      <c r="V85" s="223">
        <f>SUM(V86:V95)</f>
        <v>35.309999999999995</v>
      </c>
      <c r="W85" s="223"/>
      <c r="X85" s="223"/>
      <c r="Y85" s="223"/>
      <c r="AG85" t="s">
        <v>181</v>
      </c>
    </row>
    <row r="86" spans="1:60" outlineLevel="1" x14ac:dyDescent="0.25">
      <c r="A86" s="231">
        <v>18</v>
      </c>
      <c r="B86" s="232" t="s">
        <v>344</v>
      </c>
      <c r="C86" s="241" t="s">
        <v>345</v>
      </c>
      <c r="D86" s="233" t="s">
        <v>221</v>
      </c>
      <c r="E86" s="234">
        <v>108</v>
      </c>
      <c r="F86" s="235"/>
      <c r="G86" s="236">
        <f>ROUND(E86*F86,2)</f>
        <v>0</v>
      </c>
      <c r="H86" s="235"/>
      <c r="I86" s="236">
        <f>ROUND(E86*H86,2)</f>
        <v>0</v>
      </c>
      <c r="J86" s="235"/>
      <c r="K86" s="236">
        <f>ROUND(E86*J86,2)</f>
        <v>0</v>
      </c>
      <c r="L86" s="236">
        <v>21</v>
      </c>
      <c r="M86" s="236">
        <f>G86*(1+L86/100)</f>
        <v>0</v>
      </c>
      <c r="N86" s="234">
        <v>0</v>
      </c>
      <c r="O86" s="234">
        <f>ROUND(E86*N86,2)</f>
        <v>0</v>
      </c>
      <c r="P86" s="234">
        <v>0</v>
      </c>
      <c r="Q86" s="234">
        <f>ROUND(E86*P86,2)</f>
        <v>0</v>
      </c>
      <c r="R86" s="236" t="s">
        <v>222</v>
      </c>
      <c r="S86" s="236" t="s">
        <v>185</v>
      </c>
      <c r="T86" s="237" t="s">
        <v>185</v>
      </c>
      <c r="U86" s="222">
        <v>0.06</v>
      </c>
      <c r="V86" s="222">
        <f>ROUND(E86*U86,2)</f>
        <v>6.48</v>
      </c>
      <c r="W86" s="222"/>
      <c r="X86" s="222" t="s">
        <v>223</v>
      </c>
      <c r="Y86" s="222" t="s">
        <v>188</v>
      </c>
      <c r="Z86" s="212"/>
      <c r="AA86" s="212"/>
      <c r="AB86" s="212"/>
      <c r="AC86" s="212"/>
      <c r="AD86" s="212"/>
      <c r="AE86" s="212"/>
      <c r="AF86" s="212"/>
      <c r="AG86" s="212" t="s">
        <v>253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5">
      <c r="A87" s="219"/>
      <c r="B87" s="220"/>
      <c r="C87" s="249" t="s">
        <v>346</v>
      </c>
      <c r="D87" s="248"/>
      <c r="E87" s="248"/>
      <c r="F87" s="248"/>
      <c r="G87" s="248"/>
      <c r="H87" s="222"/>
      <c r="I87" s="222"/>
      <c r="J87" s="222"/>
      <c r="K87" s="222"/>
      <c r="L87" s="222"/>
      <c r="M87" s="222"/>
      <c r="N87" s="221"/>
      <c r="O87" s="221"/>
      <c r="P87" s="221"/>
      <c r="Q87" s="221"/>
      <c r="R87" s="222"/>
      <c r="S87" s="222"/>
      <c r="T87" s="222"/>
      <c r="U87" s="222"/>
      <c r="V87" s="222"/>
      <c r="W87" s="222"/>
      <c r="X87" s="222"/>
      <c r="Y87" s="222"/>
      <c r="Z87" s="212"/>
      <c r="AA87" s="212"/>
      <c r="AB87" s="212"/>
      <c r="AC87" s="212"/>
      <c r="AD87" s="212"/>
      <c r="AE87" s="212"/>
      <c r="AF87" s="212"/>
      <c r="AG87" s="212" t="s">
        <v>226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5">
      <c r="A88" s="219"/>
      <c r="B88" s="220"/>
      <c r="C88" s="250" t="s">
        <v>676</v>
      </c>
      <c r="D88" s="246"/>
      <c r="E88" s="247">
        <v>108</v>
      </c>
      <c r="F88" s="222"/>
      <c r="G88" s="222"/>
      <c r="H88" s="222"/>
      <c r="I88" s="222"/>
      <c r="J88" s="222"/>
      <c r="K88" s="222"/>
      <c r="L88" s="222"/>
      <c r="M88" s="222"/>
      <c r="N88" s="221"/>
      <c r="O88" s="221"/>
      <c r="P88" s="221"/>
      <c r="Q88" s="221"/>
      <c r="R88" s="222"/>
      <c r="S88" s="222"/>
      <c r="T88" s="222"/>
      <c r="U88" s="222"/>
      <c r="V88" s="222"/>
      <c r="W88" s="222"/>
      <c r="X88" s="222"/>
      <c r="Y88" s="222"/>
      <c r="Z88" s="212"/>
      <c r="AA88" s="212"/>
      <c r="AB88" s="212"/>
      <c r="AC88" s="212"/>
      <c r="AD88" s="212"/>
      <c r="AE88" s="212"/>
      <c r="AF88" s="212"/>
      <c r="AG88" s="212" t="s">
        <v>228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ht="20.399999999999999" outlineLevel="1" x14ac:dyDescent="0.25">
      <c r="A89" s="231">
        <v>19</v>
      </c>
      <c r="B89" s="232" t="s">
        <v>677</v>
      </c>
      <c r="C89" s="241" t="s">
        <v>678</v>
      </c>
      <c r="D89" s="233" t="s">
        <v>221</v>
      </c>
      <c r="E89" s="234">
        <v>108</v>
      </c>
      <c r="F89" s="235"/>
      <c r="G89" s="236">
        <f>ROUND(E89*F89,2)</f>
        <v>0</v>
      </c>
      <c r="H89" s="235"/>
      <c r="I89" s="236">
        <f>ROUND(E89*H89,2)</f>
        <v>0</v>
      </c>
      <c r="J89" s="235"/>
      <c r="K89" s="236">
        <f>ROUND(E89*J89,2)</f>
        <v>0</v>
      </c>
      <c r="L89" s="236">
        <v>21</v>
      </c>
      <c r="M89" s="236">
        <f>G89*(1+L89/100)</f>
        <v>0</v>
      </c>
      <c r="N89" s="234">
        <v>0</v>
      </c>
      <c r="O89" s="234">
        <f>ROUND(E89*N89,2)</f>
        <v>0</v>
      </c>
      <c r="P89" s="234">
        <v>0</v>
      </c>
      <c r="Q89" s="234">
        <f>ROUND(E89*P89,2)</f>
        <v>0</v>
      </c>
      <c r="R89" s="236" t="s">
        <v>232</v>
      </c>
      <c r="S89" s="236" t="s">
        <v>185</v>
      </c>
      <c r="T89" s="237" t="s">
        <v>185</v>
      </c>
      <c r="U89" s="222">
        <v>0.254</v>
      </c>
      <c r="V89" s="222">
        <f>ROUND(E89*U89,2)</f>
        <v>27.43</v>
      </c>
      <c r="W89" s="222"/>
      <c r="X89" s="222" t="s">
        <v>223</v>
      </c>
      <c r="Y89" s="222" t="s">
        <v>188</v>
      </c>
      <c r="Z89" s="212"/>
      <c r="AA89" s="212"/>
      <c r="AB89" s="212"/>
      <c r="AC89" s="212"/>
      <c r="AD89" s="212"/>
      <c r="AE89" s="212"/>
      <c r="AF89" s="212"/>
      <c r="AG89" s="212" t="s">
        <v>253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5">
      <c r="A90" s="219"/>
      <c r="B90" s="220"/>
      <c r="C90" s="249" t="s">
        <v>363</v>
      </c>
      <c r="D90" s="248"/>
      <c r="E90" s="248"/>
      <c r="F90" s="248"/>
      <c r="G90" s="248"/>
      <c r="H90" s="222"/>
      <c r="I90" s="222"/>
      <c r="J90" s="222"/>
      <c r="K90" s="222"/>
      <c r="L90" s="222"/>
      <c r="M90" s="222"/>
      <c r="N90" s="221"/>
      <c r="O90" s="221"/>
      <c r="P90" s="221"/>
      <c r="Q90" s="221"/>
      <c r="R90" s="222"/>
      <c r="S90" s="222"/>
      <c r="T90" s="222"/>
      <c r="U90" s="222"/>
      <c r="V90" s="222"/>
      <c r="W90" s="222"/>
      <c r="X90" s="222"/>
      <c r="Y90" s="222"/>
      <c r="Z90" s="212"/>
      <c r="AA90" s="212"/>
      <c r="AB90" s="212"/>
      <c r="AC90" s="212"/>
      <c r="AD90" s="212"/>
      <c r="AE90" s="212"/>
      <c r="AF90" s="212"/>
      <c r="AG90" s="212" t="s">
        <v>226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38" t="str">
        <f>C90</f>
        <v>s případným nutným přemístěním hromad nebo dočasných skládek na místo potřeby ze vzdálenosti do 30 m, v rovině nebo ve svahu do 1 : 5,</v>
      </c>
      <c r="BB90" s="212"/>
      <c r="BC90" s="212"/>
      <c r="BD90" s="212"/>
      <c r="BE90" s="212"/>
      <c r="BF90" s="212"/>
      <c r="BG90" s="212"/>
      <c r="BH90" s="212"/>
    </row>
    <row r="91" spans="1:60" outlineLevel="2" x14ac:dyDescent="0.25">
      <c r="A91" s="219"/>
      <c r="B91" s="220"/>
      <c r="C91" s="250" t="s">
        <v>676</v>
      </c>
      <c r="D91" s="246"/>
      <c r="E91" s="247">
        <v>108</v>
      </c>
      <c r="F91" s="222"/>
      <c r="G91" s="222"/>
      <c r="H91" s="222"/>
      <c r="I91" s="222"/>
      <c r="J91" s="222"/>
      <c r="K91" s="222"/>
      <c r="L91" s="222"/>
      <c r="M91" s="222"/>
      <c r="N91" s="221"/>
      <c r="O91" s="221"/>
      <c r="P91" s="221"/>
      <c r="Q91" s="221"/>
      <c r="R91" s="222"/>
      <c r="S91" s="222"/>
      <c r="T91" s="222"/>
      <c r="U91" s="222"/>
      <c r="V91" s="222"/>
      <c r="W91" s="222"/>
      <c r="X91" s="222"/>
      <c r="Y91" s="222"/>
      <c r="Z91" s="212"/>
      <c r="AA91" s="212"/>
      <c r="AB91" s="212"/>
      <c r="AC91" s="212"/>
      <c r="AD91" s="212"/>
      <c r="AE91" s="212"/>
      <c r="AF91" s="212"/>
      <c r="AG91" s="212" t="s">
        <v>228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5">
      <c r="A92" s="231">
        <v>20</v>
      </c>
      <c r="B92" s="232" t="s">
        <v>367</v>
      </c>
      <c r="C92" s="241" t="s">
        <v>368</v>
      </c>
      <c r="D92" s="233" t="s">
        <v>231</v>
      </c>
      <c r="E92" s="234">
        <v>5.4</v>
      </c>
      <c r="F92" s="235"/>
      <c r="G92" s="236">
        <f>ROUND(E92*F92,2)</f>
        <v>0</v>
      </c>
      <c r="H92" s="235"/>
      <c r="I92" s="236">
        <f>ROUND(E92*H92,2)</f>
        <v>0</v>
      </c>
      <c r="J92" s="235"/>
      <c r="K92" s="236">
        <f>ROUND(E92*J92,2)</f>
        <v>0</v>
      </c>
      <c r="L92" s="236">
        <v>21</v>
      </c>
      <c r="M92" s="236">
        <f>G92*(1+L92/100)</f>
        <v>0</v>
      </c>
      <c r="N92" s="234">
        <v>0</v>
      </c>
      <c r="O92" s="234">
        <f>ROUND(E92*N92,2)</f>
        <v>0</v>
      </c>
      <c r="P92" s="234">
        <v>0</v>
      </c>
      <c r="Q92" s="234">
        <f>ROUND(E92*P92,2)</f>
        <v>0</v>
      </c>
      <c r="R92" s="236" t="s">
        <v>222</v>
      </c>
      <c r="S92" s="236" t="s">
        <v>185</v>
      </c>
      <c r="T92" s="237" t="s">
        <v>185</v>
      </c>
      <c r="U92" s="222">
        <v>0.26</v>
      </c>
      <c r="V92" s="222">
        <f>ROUND(E92*U92,2)</f>
        <v>1.4</v>
      </c>
      <c r="W92" s="222"/>
      <c r="X92" s="222" t="s">
        <v>223</v>
      </c>
      <c r="Y92" s="222" t="s">
        <v>188</v>
      </c>
      <c r="Z92" s="212"/>
      <c r="AA92" s="212"/>
      <c r="AB92" s="212"/>
      <c r="AC92" s="212"/>
      <c r="AD92" s="212"/>
      <c r="AE92" s="212"/>
      <c r="AF92" s="212"/>
      <c r="AG92" s="212" t="s">
        <v>253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5">
      <c r="A93" s="219"/>
      <c r="B93" s="220"/>
      <c r="C93" s="250" t="s">
        <v>679</v>
      </c>
      <c r="D93" s="246"/>
      <c r="E93" s="247">
        <v>5.4</v>
      </c>
      <c r="F93" s="222"/>
      <c r="G93" s="222"/>
      <c r="H93" s="222"/>
      <c r="I93" s="222"/>
      <c r="J93" s="222"/>
      <c r="K93" s="222"/>
      <c r="L93" s="222"/>
      <c r="M93" s="222"/>
      <c r="N93" s="221"/>
      <c r="O93" s="221"/>
      <c r="P93" s="221"/>
      <c r="Q93" s="221"/>
      <c r="R93" s="222"/>
      <c r="S93" s="222"/>
      <c r="T93" s="222"/>
      <c r="U93" s="222"/>
      <c r="V93" s="222"/>
      <c r="W93" s="222"/>
      <c r="X93" s="222"/>
      <c r="Y93" s="222"/>
      <c r="Z93" s="212"/>
      <c r="AA93" s="212"/>
      <c r="AB93" s="212"/>
      <c r="AC93" s="212"/>
      <c r="AD93" s="212"/>
      <c r="AE93" s="212"/>
      <c r="AF93" s="212"/>
      <c r="AG93" s="212" t="s">
        <v>228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1" x14ac:dyDescent="0.25">
      <c r="A94" s="231">
        <v>21</v>
      </c>
      <c r="B94" s="232" t="s">
        <v>370</v>
      </c>
      <c r="C94" s="241" t="s">
        <v>371</v>
      </c>
      <c r="D94" s="233" t="s">
        <v>372</v>
      </c>
      <c r="E94" s="234">
        <v>3.24</v>
      </c>
      <c r="F94" s="235"/>
      <c r="G94" s="236">
        <f>ROUND(E94*F94,2)</f>
        <v>0</v>
      </c>
      <c r="H94" s="235"/>
      <c r="I94" s="236">
        <f>ROUND(E94*H94,2)</f>
        <v>0</v>
      </c>
      <c r="J94" s="235"/>
      <c r="K94" s="236">
        <f>ROUND(E94*J94,2)</f>
        <v>0</v>
      </c>
      <c r="L94" s="236">
        <v>21</v>
      </c>
      <c r="M94" s="236">
        <f>G94*(1+L94/100)</f>
        <v>0</v>
      </c>
      <c r="N94" s="234">
        <v>1E-3</v>
      </c>
      <c r="O94" s="234">
        <f>ROUND(E94*N94,2)</f>
        <v>0</v>
      </c>
      <c r="P94" s="234">
        <v>0</v>
      </c>
      <c r="Q94" s="234">
        <f>ROUND(E94*P94,2)</f>
        <v>0</v>
      </c>
      <c r="R94" s="236" t="s">
        <v>334</v>
      </c>
      <c r="S94" s="236" t="s">
        <v>185</v>
      </c>
      <c r="T94" s="237" t="s">
        <v>185</v>
      </c>
      <c r="U94" s="222">
        <v>0</v>
      </c>
      <c r="V94" s="222">
        <f>ROUND(E94*U94,2)</f>
        <v>0</v>
      </c>
      <c r="W94" s="222"/>
      <c r="X94" s="222" t="s">
        <v>335</v>
      </c>
      <c r="Y94" s="222" t="s">
        <v>188</v>
      </c>
      <c r="Z94" s="212"/>
      <c r="AA94" s="212"/>
      <c r="AB94" s="212"/>
      <c r="AC94" s="212"/>
      <c r="AD94" s="212"/>
      <c r="AE94" s="212"/>
      <c r="AF94" s="212"/>
      <c r="AG94" s="212" t="s">
        <v>373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2" x14ac:dyDescent="0.25">
      <c r="A95" s="219"/>
      <c r="B95" s="220"/>
      <c r="C95" s="250" t="s">
        <v>680</v>
      </c>
      <c r="D95" s="246"/>
      <c r="E95" s="247">
        <v>3.24</v>
      </c>
      <c r="F95" s="222"/>
      <c r="G95" s="222"/>
      <c r="H95" s="222"/>
      <c r="I95" s="222"/>
      <c r="J95" s="222"/>
      <c r="K95" s="222"/>
      <c r="L95" s="222"/>
      <c r="M95" s="222"/>
      <c r="N95" s="221"/>
      <c r="O95" s="221"/>
      <c r="P95" s="221"/>
      <c r="Q95" s="221"/>
      <c r="R95" s="222"/>
      <c r="S95" s="222"/>
      <c r="T95" s="222"/>
      <c r="U95" s="222"/>
      <c r="V95" s="222"/>
      <c r="W95" s="222"/>
      <c r="X95" s="222"/>
      <c r="Y95" s="222"/>
      <c r="Z95" s="212"/>
      <c r="AA95" s="212"/>
      <c r="AB95" s="212"/>
      <c r="AC95" s="212"/>
      <c r="AD95" s="212"/>
      <c r="AE95" s="212"/>
      <c r="AF95" s="212"/>
      <c r="AG95" s="212" t="s">
        <v>228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x14ac:dyDescent="0.25">
      <c r="A96" s="224" t="s">
        <v>180</v>
      </c>
      <c r="B96" s="225" t="s">
        <v>120</v>
      </c>
      <c r="C96" s="240" t="s">
        <v>121</v>
      </c>
      <c r="D96" s="226"/>
      <c r="E96" s="227"/>
      <c r="F96" s="228"/>
      <c r="G96" s="228">
        <f>SUMIF(AG97:AG108,"&lt;&gt;NOR",G97:G108)</f>
        <v>0</v>
      </c>
      <c r="H96" s="228"/>
      <c r="I96" s="228">
        <f>SUM(I97:I108)</f>
        <v>0</v>
      </c>
      <c r="J96" s="228"/>
      <c r="K96" s="228">
        <f>SUM(K97:K108)</f>
        <v>0</v>
      </c>
      <c r="L96" s="228"/>
      <c r="M96" s="228">
        <f>SUM(M97:M108)</f>
        <v>0</v>
      </c>
      <c r="N96" s="227"/>
      <c r="O96" s="227">
        <f>SUM(O97:O108)</f>
        <v>26.799999999999997</v>
      </c>
      <c r="P96" s="227"/>
      <c r="Q96" s="227">
        <f>SUM(Q97:Q108)</f>
        <v>0</v>
      </c>
      <c r="R96" s="228"/>
      <c r="S96" s="228"/>
      <c r="T96" s="229"/>
      <c r="U96" s="223"/>
      <c r="V96" s="223">
        <f>SUM(V97:V108)</f>
        <v>26.47</v>
      </c>
      <c r="W96" s="223"/>
      <c r="X96" s="223"/>
      <c r="Y96" s="223"/>
      <c r="AG96" t="s">
        <v>181</v>
      </c>
    </row>
    <row r="97" spans="1:60" outlineLevel="1" x14ac:dyDescent="0.25">
      <c r="A97" s="231">
        <v>22</v>
      </c>
      <c r="B97" s="232" t="s">
        <v>380</v>
      </c>
      <c r="C97" s="241" t="s">
        <v>381</v>
      </c>
      <c r="D97" s="233" t="s">
        <v>231</v>
      </c>
      <c r="E97" s="234">
        <v>4.9108799999999997</v>
      </c>
      <c r="F97" s="235"/>
      <c r="G97" s="236">
        <f>ROUND(E97*F97,2)</f>
        <v>0</v>
      </c>
      <c r="H97" s="235"/>
      <c r="I97" s="236">
        <f>ROUND(E97*H97,2)</f>
        <v>0</v>
      </c>
      <c r="J97" s="235"/>
      <c r="K97" s="236">
        <f>ROUND(E97*J97,2)</f>
        <v>0</v>
      </c>
      <c r="L97" s="236">
        <v>21</v>
      </c>
      <c r="M97" s="236">
        <f>G97*(1+L97/100)</f>
        <v>0</v>
      </c>
      <c r="N97" s="234">
        <v>1.8907700000000001</v>
      </c>
      <c r="O97" s="234">
        <f>ROUND(E97*N97,2)</f>
        <v>9.2899999999999991</v>
      </c>
      <c r="P97" s="234">
        <v>0</v>
      </c>
      <c r="Q97" s="234">
        <f>ROUND(E97*P97,2)</f>
        <v>0</v>
      </c>
      <c r="R97" s="236" t="s">
        <v>377</v>
      </c>
      <c r="S97" s="236" t="s">
        <v>185</v>
      </c>
      <c r="T97" s="237" t="s">
        <v>185</v>
      </c>
      <c r="U97" s="222">
        <v>1.6950000000000001</v>
      </c>
      <c r="V97" s="222">
        <f>ROUND(E97*U97,2)</f>
        <v>8.32</v>
      </c>
      <c r="W97" s="222"/>
      <c r="X97" s="222" t="s">
        <v>223</v>
      </c>
      <c r="Y97" s="222" t="s">
        <v>188</v>
      </c>
      <c r="Z97" s="212"/>
      <c r="AA97" s="212"/>
      <c r="AB97" s="212"/>
      <c r="AC97" s="212"/>
      <c r="AD97" s="212"/>
      <c r="AE97" s="212"/>
      <c r="AF97" s="212"/>
      <c r="AG97" s="212" t="s">
        <v>253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5">
      <c r="A98" s="219"/>
      <c r="B98" s="220"/>
      <c r="C98" s="249" t="s">
        <v>378</v>
      </c>
      <c r="D98" s="248"/>
      <c r="E98" s="248"/>
      <c r="F98" s="248"/>
      <c r="G98" s="248"/>
      <c r="H98" s="222"/>
      <c r="I98" s="222"/>
      <c r="J98" s="222"/>
      <c r="K98" s="222"/>
      <c r="L98" s="222"/>
      <c r="M98" s="222"/>
      <c r="N98" s="221"/>
      <c r="O98" s="221"/>
      <c r="P98" s="221"/>
      <c r="Q98" s="221"/>
      <c r="R98" s="222"/>
      <c r="S98" s="222"/>
      <c r="T98" s="222"/>
      <c r="U98" s="222"/>
      <c r="V98" s="222"/>
      <c r="W98" s="222"/>
      <c r="X98" s="222"/>
      <c r="Y98" s="222"/>
      <c r="Z98" s="212"/>
      <c r="AA98" s="212"/>
      <c r="AB98" s="212"/>
      <c r="AC98" s="212"/>
      <c r="AD98" s="212"/>
      <c r="AE98" s="212"/>
      <c r="AF98" s="212"/>
      <c r="AG98" s="212" t="s">
        <v>226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5">
      <c r="A99" s="219"/>
      <c r="B99" s="220"/>
      <c r="C99" s="250" t="s">
        <v>681</v>
      </c>
      <c r="D99" s="246"/>
      <c r="E99" s="247">
        <v>4.9108799999999997</v>
      </c>
      <c r="F99" s="222"/>
      <c r="G99" s="222"/>
      <c r="H99" s="222"/>
      <c r="I99" s="222"/>
      <c r="J99" s="222"/>
      <c r="K99" s="222"/>
      <c r="L99" s="222"/>
      <c r="M99" s="222"/>
      <c r="N99" s="221"/>
      <c r="O99" s="221"/>
      <c r="P99" s="221"/>
      <c r="Q99" s="221"/>
      <c r="R99" s="222"/>
      <c r="S99" s="222"/>
      <c r="T99" s="222"/>
      <c r="U99" s="222"/>
      <c r="V99" s="222"/>
      <c r="W99" s="222"/>
      <c r="X99" s="222"/>
      <c r="Y99" s="222"/>
      <c r="Z99" s="212"/>
      <c r="AA99" s="212"/>
      <c r="AB99" s="212"/>
      <c r="AC99" s="212"/>
      <c r="AD99" s="212"/>
      <c r="AE99" s="212"/>
      <c r="AF99" s="212"/>
      <c r="AG99" s="212" t="s">
        <v>228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1" x14ac:dyDescent="0.25">
      <c r="A100" s="231">
        <v>23</v>
      </c>
      <c r="B100" s="232" t="s">
        <v>682</v>
      </c>
      <c r="C100" s="241" t="s">
        <v>683</v>
      </c>
      <c r="D100" s="233" t="s">
        <v>231</v>
      </c>
      <c r="E100" s="234">
        <v>5.28</v>
      </c>
      <c r="F100" s="235"/>
      <c r="G100" s="236">
        <f>ROUND(E100*F100,2)</f>
        <v>0</v>
      </c>
      <c r="H100" s="235"/>
      <c r="I100" s="236">
        <f>ROUND(E100*H100,2)</f>
        <v>0</v>
      </c>
      <c r="J100" s="235"/>
      <c r="K100" s="236">
        <f>ROUND(E100*J100,2)</f>
        <v>0</v>
      </c>
      <c r="L100" s="236">
        <v>21</v>
      </c>
      <c r="M100" s="236">
        <f>G100*(1+L100/100)</f>
        <v>0</v>
      </c>
      <c r="N100" s="234">
        <v>1.8907700000000001</v>
      </c>
      <c r="O100" s="234">
        <f>ROUND(E100*N100,2)</f>
        <v>9.98</v>
      </c>
      <c r="P100" s="234">
        <v>0</v>
      </c>
      <c r="Q100" s="234">
        <f>ROUND(E100*P100,2)</f>
        <v>0</v>
      </c>
      <c r="R100" s="236" t="s">
        <v>377</v>
      </c>
      <c r="S100" s="236" t="s">
        <v>185</v>
      </c>
      <c r="T100" s="237" t="s">
        <v>185</v>
      </c>
      <c r="U100" s="222">
        <v>1.3169999999999999</v>
      </c>
      <c r="V100" s="222">
        <f>ROUND(E100*U100,2)</f>
        <v>6.95</v>
      </c>
      <c r="W100" s="222"/>
      <c r="X100" s="222" t="s">
        <v>223</v>
      </c>
      <c r="Y100" s="222" t="s">
        <v>188</v>
      </c>
      <c r="Z100" s="212"/>
      <c r="AA100" s="212"/>
      <c r="AB100" s="212"/>
      <c r="AC100" s="212"/>
      <c r="AD100" s="212"/>
      <c r="AE100" s="212"/>
      <c r="AF100" s="212"/>
      <c r="AG100" s="212" t="s">
        <v>224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2" x14ac:dyDescent="0.25">
      <c r="A101" s="219"/>
      <c r="B101" s="220"/>
      <c r="C101" s="249" t="s">
        <v>378</v>
      </c>
      <c r="D101" s="248"/>
      <c r="E101" s="248"/>
      <c r="F101" s="248"/>
      <c r="G101" s="248"/>
      <c r="H101" s="222"/>
      <c r="I101" s="222"/>
      <c r="J101" s="222"/>
      <c r="K101" s="222"/>
      <c r="L101" s="222"/>
      <c r="M101" s="222"/>
      <c r="N101" s="221"/>
      <c r="O101" s="221"/>
      <c r="P101" s="221"/>
      <c r="Q101" s="221"/>
      <c r="R101" s="222"/>
      <c r="S101" s="222"/>
      <c r="T101" s="222"/>
      <c r="U101" s="222"/>
      <c r="V101" s="222"/>
      <c r="W101" s="222"/>
      <c r="X101" s="222"/>
      <c r="Y101" s="222"/>
      <c r="Z101" s="212"/>
      <c r="AA101" s="212"/>
      <c r="AB101" s="212"/>
      <c r="AC101" s="212"/>
      <c r="AD101" s="212"/>
      <c r="AE101" s="212"/>
      <c r="AF101" s="212"/>
      <c r="AG101" s="212" t="s">
        <v>226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5">
      <c r="A102" s="219"/>
      <c r="B102" s="220"/>
      <c r="C102" s="250" t="s">
        <v>684</v>
      </c>
      <c r="D102" s="246"/>
      <c r="E102" s="247">
        <v>5.28</v>
      </c>
      <c r="F102" s="222"/>
      <c r="G102" s="222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228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ht="20.399999999999999" outlineLevel="1" x14ac:dyDescent="0.25">
      <c r="A103" s="231">
        <v>24</v>
      </c>
      <c r="B103" s="232" t="s">
        <v>685</v>
      </c>
      <c r="C103" s="241" t="s">
        <v>686</v>
      </c>
      <c r="D103" s="233" t="s">
        <v>231</v>
      </c>
      <c r="E103" s="234">
        <v>2.9952000000000001</v>
      </c>
      <c r="F103" s="235"/>
      <c r="G103" s="236">
        <f>ROUND(E103*F103,2)</f>
        <v>0</v>
      </c>
      <c r="H103" s="235"/>
      <c r="I103" s="236">
        <f>ROUND(E103*H103,2)</f>
        <v>0</v>
      </c>
      <c r="J103" s="235"/>
      <c r="K103" s="236">
        <f>ROUND(E103*J103,2)</f>
        <v>0</v>
      </c>
      <c r="L103" s="236">
        <v>21</v>
      </c>
      <c r="M103" s="236">
        <f>G103*(1+L103/100)</f>
        <v>0</v>
      </c>
      <c r="N103" s="234">
        <v>2.5</v>
      </c>
      <c r="O103" s="234">
        <f>ROUND(E103*N103,2)</f>
        <v>7.49</v>
      </c>
      <c r="P103" s="234">
        <v>0</v>
      </c>
      <c r="Q103" s="234">
        <f>ROUND(E103*P103,2)</f>
        <v>0</v>
      </c>
      <c r="R103" s="236" t="s">
        <v>377</v>
      </c>
      <c r="S103" s="236" t="s">
        <v>185</v>
      </c>
      <c r="T103" s="237" t="s">
        <v>185</v>
      </c>
      <c r="U103" s="222">
        <v>1.4490000000000001</v>
      </c>
      <c r="V103" s="222">
        <f>ROUND(E103*U103,2)</f>
        <v>4.34</v>
      </c>
      <c r="W103" s="222"/>
      <c r="X103" s="222" t="s">
        <v>223</v>
      </c>
      <c r="Y103" s="222" t="s">
        <v>188</v>
      </c>
      <c r="Z103" s="212"/>
      <c r="AA103" s="212"/>
      <c r="AB103" s="212"/>
      <c r="AC103" s="212"/>
      <c r="AD103" s="212"/>
      <c r="AE103" s="212"/>
      <c r="AF103" s="212"/>
      <c r="AG103" s="212" t="s">
        <v>224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2" x14ac:dyDescent="0.25">
      <c r="A104" s="219"/>
      <c r="B104" s="220"/>
      <c r="C104" s="249" t="s">
        <v>550</v>
      </c>
      <c r="D104" s="248"/>
      <c r="E104" s="248"/>
      <c r="F104" s="248"/>
      <c r="G104" s="248"/>
      <c r="H104" s="222"/>
      <c r="I104" s="222"/>
      <c r="J104" s="222"/>
      <c r="K104" s="222"/>
      <c r="L104" s="222"/>
      <c r="M104" s="222"/>
      <c r="N104" s="221"/>
      <c r="O104" s="221"/>
      <c r="P104" s="221"/>
      <c r="Q104" s="221"/>
      <c r="R104" s="222"/>
      <c r="S104" s="222"/>
      <c r="T104" s="222"/>
      <c r="U104" s="222"/>
      <c r="V104" s="222"/>
      <c r="W104" s="222"/>
      <c r="X104" s="222"/>
      <c r="Y104" s="222"/>
      <c r="Z104" s="212"/>
      <c r="AA104" s="212"/>
      <c r="AB104" s="212"/>
      <c r="AC104" s="212"/>
      <c r="AD104" s="212"/>
      <c r="AE104" s="212"/>
      <c r="AF104" s="212"/>
      <c r="AG104" s="212" t="s">
        <v>226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2" x14ac:dyDescent="0.25">
      <c r="A105" s="219"/>
      <c r="B105" s="220"/>
      <c r="C105" s="250" t="s">
        <v>687</v>
      </c>
      <c r="D105" s="246"/>
      <c r="E105" s="247">
        <v>2.9952000000000001</v>
      </c>
      <c r="F105" s="222"/>
      <c r="G105" s="222"/>
      <c r="H105" s="222"/>
      <c r="I105" s="222"/>
      <c r="J105" s="222"/>
      <c r="K105" s="222"/>
      <c r="L105" s="222"/>
      <c r="M105" s="222"/>
      <c r="N105" s="221"/>
      <c r="O105" s="221"/>
      <c r="P105" s="221"/>
      <c r="Q105" s="221"/>
      <c r="R105" s="222"/>
      <c r="S105" s="222"/>
      <c r="T105" s="222"/>
      <c r="U105" s="222"/>
      <c r="V105" s="222"/>
      <c r="W105" s="222"/>
      <c r="X105" s="222"/>
      <c r="Y105" s="222"/>
      <c r="Z105" s="212"/>
      <c r="AA105" s="212"/>
      <c r="AB105" s="212"/>
      <c r="AC105" s="212"/>
      <c r="AD105" s="212"/>
      <c r="AE105" s="212"/>
      <c r="AF105" s="212"/>
      <c r="AG105" s="212" t="s">
        <v>228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ht="20.399999999999999" outlineLevel="1" x14ac:dyDescent="0.25">
      <c r="A106" s="231">
        <v>25</v>
      </c>
      <c r="B106" s="232" t="s">
        <v>688</v>
      </c>
      <c r="C106" s="241" t="s">
        <v>689</v>
      </c>
      <c r="D106" s="233" t="s">
        <v>221</v>
      </c>
      <c r="E106" s="234">
        <v>8.3520000000000003</v>
      </c>
      <c r="F106" s="235"/>
      <c r="G106" s="236">
        <f>ROUND(E106*F106,2)</f>
        <v>0</v>
      </c>
      <c r="H106" s="235"/>
      <c r="I106" s="236">
        <f>ROUND(E106*H106,2)</f>
        <v>0</v>
      </c>
      <c r="J106" s="235"/>
      <c r="K106" s="236">
        <f>ROUND(E106*J106,2)</f>
        <v>0</v>
      </c>
      <c r="L106" s="236">
        <v>21</v>
      </c>
      <c r="M106" s="236">
        <f>G106*(1+L106/100)</f>
        <v>0</v>
      </c>
      <c r="N106" s="234">
        <v>4.4099999999999999E-3</v>
      </c>
      <c r="O106" s="234">
        <f>ROUND(E106*N106,2)</f>
        <v>0.04</v>
      </c>
      <c r="P106" s="234">
        <v>0</v>
      </c>
      <c r="Q106" s="234">
        <f>ROUND(E106*P106,2)</f>
        <v>0</v>
      </c>
      <c r="R106" s="236" t="s">
        <v>377</v>
      </c>
      <c r="S106" s="236" t="s">
        <v>185</v>
      </c>
      <c r="T106" s="237" t="s">
        <v>185</v>
      </c>
      <c r="U106" s="222">
        <v>0.82099999999999995</v>
      </c>
      <c r="V106" s="222">
        <f>ROUND(E106*U106,2)</f>
        <v>6.86</v>
      </c>
      <c r="W106" s="222"/>
      <c r="X106" s="222" t="s">
        <v>223</v>
      </c>
      <c r="Y106" s="222" t="s">
        <v>188</v>
      </c>
      <c r="Z106" s="212"/>
      <c r="AA106" s="212"/>
      <c r="AB106" s="212"/>
      <c r="AC106" s="212"/>
      <c r="AD106" s="212"/>
      <c r="AE106" s="212"/>
      <c r="AF106" s="212"/>
      <c r="AG106" s="212" t="s">
        <v>224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2" x14ac:dyDescent="0.25">
      <c r="A107" s="219"/>
      <c r="B107" s="220"/>
      <c r="C107" s="249" t="s">
        <v>378</v>
      </c>
      <c r="D107" s="248"/>
      <c r="E107" s="248"/>
      <c r="F107" s="248"/>
      <c r="G107" s="248"/>
      <c r="H107" s="222"/>
      <c r="I107" s="222"/>
      <c r="J107" s="222"/>
      <c r="K107" s="222"/>
      <c r="L107" s="222"/>
      <c r="M107" s="222"/>
      <c r="N107" s="221"/>
      <c r="O107" s="221"/>
      <c r="P107" s="221"/>
      <c r="Q107" s="221"/>
      <c r="R107" s="222"/>
      <c r="S107" s="222"/>
      <c r="T107" s="222"/>
      <c r="U107" s="222"/>
      <c r="V107" s="222"/>
      <c r="W107" s="222"/>
      <c r="X107" s="222"/>
      <c r="Y107" s="222"/>
      <c r="Z107" s="212"/>
      <c r="AA107" s="212"/>
      <c r="AB107" s="212"/>
      <c r="AC107" s="212"/>
      <c r="AD107" s="212"/>
      <c r="AE107" s="212"/>
      <c r="AF107" s="212"/>
      <c r="AG107" s="212" t="s">
        <v>226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2" x14ac:dyDescent="0.25">
      <c r="A108" s="219"/>
      <c r="B108" s="220"/>
      <c r="C108" s="250" t="s">
        <v>690</v>
      </c>
      <c r="D108" s="246"/>
      <c r="E108" s="247">
        <v>8.3520000000000003</v>
      </c>
      <c r="F108" s="222"/>
      <c r="G108" s="222"/>
      <c r="H108" s="222"/>
      <c r="I108" s="222"/>
      <c r="J108" s="222"/>
      <c r="K108" s="222"/>
      <c r="L108" s="222"/>
      <c r="M108" s="222"/>
      <c r="N108" s="221"/>
      <c r="O108" s="221"/>
      <c r="P108" s="221"/>
      <c r="Q108" s="221"/>
      <c r="R108" s="222"/>
      <c r="S108" s="222"/>
      <c r="T108" s="222"/>
      <c r="U108" s="222"/>
      <c r="V108" s="222"/>
      <c r="W108" s="222"/>
      <c r="X108" s="222"/>
      <c r="Y108" s="222"/>
      <c r="Z108" s="212"/>
      <c r="AA108" s="212"/>
      <c r="AB108" s="212"/>
      <c r="AC108" s="212"/>
      <c r="AD108" s="212"/>
      <c r="AE108" s="212"/>
      <c r="AF108" s="212"/>
      <c r="AG108" s="212" t="s">
        <v>228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x14ac:dyDescent="0.25">
      <c r="A109" s="224" t="s">
        <v>180</v>
      </c>
      <c r="B109" s="225" t="s">
        <v>130</v>
      </c>
      <c r="C109" s="240" t="s">
        <v>131</v>
      </c>
      <c r="D109" s="226"/>
      <c r="E109" s="227"/>
      <c r="F109" s="228"/>
      <c r="G109" s="228">
        <f>SUMIF(AG110:AG121,"&lt;&gt;NOR",G110:G121)</f>
        <v>0</v>
      </c>
      <c r="H109" s="228"/>
      <c r="I109" s="228">
        <f>SUM(I110:I121)</f>
        <v>0</v>
      </c>
      <c r="J109" s="228"/>
      <c r="K109" s="228">
        <f>SUM(K110:K121)</f>
        <v>0</v>
      </c>
      <c r="L109" s="228"/>
      <c r="M109" s="228">
        <f>SUM(M110:M121)</f>
        <v>0</v>
      </c>
      <c r="N109" s="227"/>
      <c r="O109" s="227">
        <f>SUM(O110:O121)</f>
        <v>0.02</v>
      </c>
      <c r="P109" s="227"/>
      <c r="Q109" s="227">
        <f>SUM(Q110:Q121)</f>
        <v>0</v>
      </c>
      <c r="R109" s="228"/>
      <c r="S109" s="228"/>
      <c r="T109" s="229"/>
      <c r="U109" s="223"/>
      <c r="V109" s="223">
        <f>SUM(V110:V121)</f>
        <v>2.64</v>
      </c>
      <c r="W109" s="223"/>
      <c r="X109" s="223"/>
      <c r="Y109" s="223"/>
      <c r="AG109" t="s">
        <v>181</v>
      </c>
    </row>
    <row r="110" spans="1:60" ht="20.399999999999999" outlineLevel="1" x14ac:dyDescent="0.25">
      <c r="A110" s="231">
        <v>26</v>
      </c>
      <c r="B110" s="232" t="s">
        <v>691</v>
      </c>
      <c r="C110" s="241" t="s">
        <v>692</v>
      </c>
      <c r="D110" s="233" t="s">
        <v>410</v>
      </c>
      <c r="E110" s="234">
        <v>67.98</v>
      </c>
      <c r="F110" s="235"/>
      <c r="G110" s="236">
        <f>ROUND(E110*F110,2)</f>
        <v>0</v>
      </c>
      <c r="H110" s="235"/>
      <c r="I110" s="236">
        <f>ROUND(E110*H110,2)</f>
        <v>0</v>
      </c>
      <c r="J110" s="235"/>
      <c r="K110" s="236">
        <f>ROUND(E110*J110,2)</f>
        <v>0</v>
      </c>
      <c r="L110" s="236">
        <v>21</v>
      </c>
      <c r="M110" s="236">
        <f>G110*(1+L110/100)</f>
        <v>0</v>
      </c>
      <c r="N110" s="234">
        <v>0</v>
      </c>
      <c r="O110" s="234">
        <f>ROUND(E110*N110,2)</f>
        <v>0</v>
      </c>
      <c r="P110" s="234">
        <v>0</v>
      </c>
      <c r="Q110" s="234">
        <f>ROUND(E110*P110,2)</f>
        <v>0</v>
      </c>
      <c r="R110" s="236" t="s">
        <v>377</v>
      </c>
      <c r="S110" s="236" t="s">
        <v>185</v>
      </c>
      <c r="T110" s="237" t="s">
        <v>185</v>
      </c>
      <c r="U110" s="222">
        <v>3.4000000000000002E-2</v>
      </c>
      <c r="V110" s="222">
        <f>ROUND(E110*U110,2)</f>
        <v>2.31</v>
      </c>
      <c r="W110" s="222"/>
      <c r="X110" s="222" t="s">
        <v>223</v>
      </c>
      <c r="Y110" s="222" t="s">
        <v>188</v>
      </c>
      <c r="Z110" s="212"/>
      <c r="AA110" s="212"/>
      <c r="AB110" s="212"/>
      <c r="AC110" s="212"/>
      <c r="AD110" s="212"/>
      <c r="AE110" s="212"/>
      <c r="AF110" s="212"/>
      <c r="AG110" s="212" t="s">
        <v>253</v>
      </c>
      <c r="AH110" s="212"/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2" x14ac:dyDescent="0.25">
      <c r="A111" s="219"/>
      <c r="B111" s="220"/>
      <c r="C111" s="249" t="s">
        <v>378</v>
      </c>
      <c r="D111" s="248"/>
      <c r="E111" s="248"/>
      <c r="F111" s="248"/>
      <c r="G111" s="248"/>
      <c r="H111" s="222"/>
      <c r="I111" s="222"/>
      <c r="J111" s="222"/>
      <c r="K111" s="222"/>
      <c r="L111" s="222"/>
      <c r="M111" s="222"/>
      <c r="N111" s="221"/>
      <c r="O111" s="221"/>
      <c r="P111" s="221"/>
      <c r="Q111" s="221"/>
      <c r="R111" s="222"/>
      <c r="S111" s="222"/>
      <c r="T111" s="222"/>
      <c r="U111" s="222"/>
      <c r="V111" s="222"/>
      <c r="W111" s="222"/>
      <c r="X111" s="222"/>
      <c r="Y111" s="222"/>
      <c r="Z111" s="212"/>
      <c r="AA111" s="212"/>
      <c r="AB111" s="212"/>
      <c r="AC111" s="212"/>
      <c r="AD111" s="212"/>
      <c r="AE111" s="212"/>
      <c r="AF111" s="212"/>
      <c r="AG111" s="212" t="s">
        <v>226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5">
      <c r="A112" s="219"/>
      <c r="B112" s="220"/>
      <c r="C112" s="250" t="s">
        <v>693</v>
      </c>
      <c r="D112" s="246"/>
      <c r="E112" s="247">
        <v>67.98</v>
      </c>
      <c r="F112" s="222"/>
      <c r="G112" s="222"/>
      <c r="H112" s="222"/>
      <c r="I112" s="222"/>
      <c r="J112" s="222"/>
      <c r="K112" s="222"/>
      <c r="L112" s="222"/>
      <c r="M112" s="222"/>
      <c r="N112" s="221"/>
      <c r="O112" s="221"/>
      <c r="P112" s="221"/>
      <c r="Q112" s="221"/>
      <c r="R112" s="222"/>
      <c r="S112" s="222"/>
      <c r="T112" s="222"/>
      <c r="U112" s="222"/>
      <c r="V112" s="222"/>
      <c r="W112" s="222"/>
      <c r="X112" s="222"/>
      <c r="Y112" s="222"/>
      <c r="Z112" s="212"/>
      <c r="AA112" s="212"/>
      <c r="AB112" s="212"/>
      <c r="AC112" s="212"/>
      <c r="AD112" s="212"/>
      <c r="AE112" s="212"/>
      <c r="AF112" s="212"/>
      <c r="AG112" s="212" t="s">
        <v>228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1" x14ac:dyDescent="0.25">
      <c r="A113" s="231">
        <v>27</v>
      </c>
      <c r="B113" s="232" t="s">
        <v>694</v>
      </c>
      <c r="C113" s="241" t="s">
        <v>695</v>
      </c>
      <c r="D113" s="233" t="s">
        <v>415</v>
      </c>
      <c r="E113" s="234">
        <v>2</v>
      </c>
      <c r="F113" s="235"/>
      <c r="G113" s="236">
        <f>ROUND(E113*F113,2)</f>
        <v>0</v>
      </c>
      <c r="H113" s="235"/>
      <c r="I113" s="236">
        <f>ROUND(E113*H113,2)</f>
        <v>0</v>
      </c>
      <c r="J113" s="235"/>
      <c r="K113" s="236">
        <f>ROUND(E113*J113,2)</f>
        <v>0</v>
      </c>
      <c r="L113" s="236">
        <v>21</v>
      </c>
      <c r="M113" s="236">
        <f>G113*(1+L113/100)</f>
        <v>0</v>
      </c>
      <c r="N113" s="234">
        <v>0</v>
      </c>
      <c r="O113" s="234">
        <f>ROUND(E113*N113,2)</f>
        <v>0</v>
      </c>
      <c r="P113" s="234">
        <v>0</v>
      </c>
      <c r="Q113" s="234">
        <f>ROUND(E113*P113,2)</f>
        <v>0</v>
      </c>
      <c r="R113" s="236" t="s">
        <v>377</v>
      </c>
      <c r="S113" s="236" t="s">
        <v>185</v>
      </c>
      <c r="T113" s="237" t="s">
        <v>185</v>
      </c>
      <c r="U113" s="222">
        <v>0.16632</v>
      </c>
      <c r="V113" s="222">
        <f>ROUND(E113*U113,2)</f>
        <v>0.33</v>
      </c>
      <c r="W113" s="222"/>
      <c r="X113" s="222" t="s">
        <v>223</v>
      </c>
      <c r="Y113" s="222" t="s">
        <v>188</v>
      </c>
      <c r="Z113" s="212"/>
      <c r="AA113" s="212"/>
      <c r="AB113" s="212"/>
      <c r="AC113" s="212"/>
      <c r="AD113" s="212"/>
      <c r="AE113" s="212"/>
      <c r="AF113" s="212"/>
      <c r="AG113" s="212" t="s">
        <v>224</v>
      </c>
      <c r="AH113" s="212"/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2" x14ac:dyDescent="0.25">
      <c r="A114" s="219"/>
      <c r="B114" s="220"/>
      <c r="C114" s="249" t="s">
        <v>378</v>
      </c>
      <c r="D114" s="248"/>
      <c r="E114" s="248"/>
      <c r="F114" s="248"/>
      <c r="G114" s="248"/>
      <c r="H114" s="222"/>
      <c r="I114" s="222"/>
      <c r="J114" s="222"/>
      <c r="K114" s="222"/>
      <c r="L114" s="222"/>
      <c r="M114" s="222"/>
      <c r="N114" s="221"/>
      <c r="O114" s="221"/>
      <c r="P114" s="221"/>
      <c r="Q114" s="221"/>
      <c r="R114" s="222"/>
      <c r="S114" s="222"/>
      <c r="T114" s="222"/>
      <c r="U114" s="222"/>
      <c r="V114" s="222"/>
      <c r="W114" s="222"/>
      <c r="X114" s="222"/>
      <c r="Y114" s="222"/>
      <c r="Z114" s="212"/>
      <c r="AA114" s="212"/>
      <c r="AB114" s="212"/>
      <c r="AC114" s="212"/>
      <c r="AD114" s="212"/>
      <c r="AE114" s="212"/>
      <c r="AF114" s="212"/>
      <c r="AG114" s="212" t="s">
        <v>226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5">
      <c r="A115" s="219"/>
      <c r="B115" s="220"/>
      <c r="C115" s="250" t="s">
        <v>696</v>
      </c>
      <c r="D115" s="246"/>
      <c r="E115" s="247">
        <v>2</v>
      </c>
      <c r="F115" s="222"/>
      <c r="G115" s="222"/>
      <c r="H115" s="222"/>
      <c r="I115" s="222"/>
      <c r="J115" s="222"/>
      <c r="K115" s="222"/>
      <c r="L115" s="222"/>
      <c r="M115" s="222"/>
      <c r="N115" s="221"/>
      <c r="O115" s="221"/>
      <c r="P115" s="221"/>
      <c r="Q115" s="221"/>
      <c r="R115" s="222"/>
      <c r="S115" s="222"/>
      <c r="T115" s="222"/>
      <c r="U115" s="222"/>
      <c r="V115" s="222"/>
      <c r="W115" s="222"/>
      <c r="X115" s="222"/>
      <c r="Y115" s="222"/>
      <c r="Z115" s="212"/>
      <c r="AA115" s="212"/>
      <c r="AB115" s="212"/>
      <c r="AC115" s="212"/>
      <c r="AD115" s="212"/>
      <c r="AE115" s="212"/>
      <c r="AF115" s="212"/>
      <c r="AG115" s="212" t="s">
        <v>228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ht="20.399999999999999" outlineLevel="1" x14ac:dyDescent="0.25">
      <c r="A116" s="231">
        <v>28</v>
      </c>
      <c r="B116" s="232" t="s">
        <v>697</v>
      </c>
      <c r="C116" s="241" t="s">
        <v>698</v>
      </c>
      <c r="D116" s="233" t="s">
        <v>410</v>
      </c>
      <c r="E116" s="234">
        <v>68.999700000000004</v>
      </c>
      <c r="F116" s="235"/>
      <c r="G116" s="236">
        <f>ROUND(E116*F116,2)</f>
        <v>0</v>
      </c>
      <c r="H116" s="235"/>
      <c r="I116" s="236">
        <f>ROUND(E116*H116,2)</f>
        <v>0</v>
      </c>
      <c r="J116" s="235"/>
      <c r="K116" s="236">
        <f>ROUND(E116*J116,2)</f>
        <v>0</v>
      </c>
      <c r="L116" s="236">
        <v>21</v>
      </c>
      <c r="M116" s="236">
        <f>G116*(1+L116/100)</f>
        <v>0</v>
      </c>
      <c r="N116" s="234">
        <v>2.7999999999999998E-4</v>
      </c>
      <c r="O116" s="234">
        <f>ROUND(E116*N116,2)</f>
        <v>0.02</v>
      </c>
      <c r="P116" s="234">
        <v>0</v>
      </c>
      <c r="Q116" s="234">
        <f>ROUND(E116*P116,2)</f>
        <v>0</v>
      </c>
      <c r="R116" s="236" t="s">
        <v>334</v>
      </c>
      <c r="S116" s="236" t="s">
        <v>185</v>
      </c>
      <c r="T116" s="237" t="s">
        <v>185</v>
      </c>
      <c r="U116" s="222">
        <v>0</v>
      </c>
      <c r="V116" s="222">
        <f>ROUND(E116*U116,2)</f>
        <v>0</v>
      </c>
      <c r="W116" s="222"/>
      <c r="X116" s="222" t="s">
        <v>335</v>
      </c>
      <c r="Y116" s="222" t="s">
        <v>188</v>
      </c>
      <c r="Z116" s="212"/>
      <c r="AA116" s="212"/>
      <c r="AB116" s="212"/>
      <c r="AC116" s="212"/>
      <c r="AD116" s="212"/>
      <c r="AE116" s="212"/>
      <c r="AF116" s="212"/>
      <c r="AG116" s="212" t="s">
        <v>406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2" x14ac:dyDescent="0.25">
      <c r="A117" s="219"/>
      <c r="B117" s="220"/>
      <c r="C117" s="250" t="s">
        <v>699</v>
      </c>
      <c r="D117" s="246"/>
      <c r="E117" s="247">
        <v>68.999700000000004</v>
      </c>
      <c r="F117" s="222"/>
      <c r="G117" s="222"/>
      <c r="H117" s="222"/>
      <c r="I117" s="222"/>
      <c r="J117" s="222"/>
      <c r="K117" s="222"/>
      <c r="L117" s="222"/>
      <c r="M117" s="222"/>
      <c r="N117" s="221"/>
      <c r="O117" s="221"/>
      <c r="P117" s="221"/>
      <c r="Q117" s="221"/>
      <c r="R117" s="222"/>
      <c r="S117" s="222"/>
      <c r="T117" s="222"/>
      <c r="U117" s="222"/>
      <c r="V117" s="222"/>
      <c r="W117" s="222"/>
      <c r="X117" s="222"/>
      <c r="Y117" s="222"/>
      <c r="Z117" s="212"/>
      <c r="AA117" s="212"/>
      <c r="AB117" s="212"/>
      <c r="AC117" s="212"/>
      <c r="AD117" s="212"/>
      <c r="AE117" s="212"/>
      <c r="AF117" s="212"/>
      <c r="AG117" s="212" t="s">
        <v>228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ht="20.399999999999999" outlineLevel="1" x14ac:dyDescent="0.25">
      <c r="A118" s="231">
        <v>29</v>
      </c>
      <c r="B118" s="232" t="s">
        <v>700</v>
      </c>
      <c r="C118" s="241" t="s">
        <v>701</v>
      </c>
      <c r="D118" s="233" t="s">
        <v>415</v>
      </c>
      <c r="E118" s="234">
        <v>1.0149999999999999</v>
      </c>
      <c r="F118" s="235"/>
      <c r="G118" s="236">
        <f>ROUND(E118*F118,2)</f>
        <v>0</v>
      </c>
      <c r="H118" s="235"/>
      <c r="I118" s="236">
        <f>ROUND(E118*H118,2)</f>
        <v>0</v>
      </c>
      <c r="J118" s="235"/>
      <c r="K118" s="236">
        <f>ROUND(E118*J118,2)</f>
        <v>0</v>
      </c>
      <c r="L118" s="236">
        <v>21</v>
      </c>
      <c r="M118" s="236">
        <f>G118*(1+L118/100)</f>
        <v>0</v>
      </c>
      <c r="N118" s="234">
        <v>1E-4</v>
      </c>
      <c r="O118" s="234">
        <f>ROUND(E118*N118,2)</f>
        <v>0</v>
      </c>
      <c r="P118" s="234">
        <v>0</v>
      </c>
      <c r="Q118" s="234">
        <f>ROUND(E118*P118,2)</f>
        <v>0</v>
      </c>
      <c r="R118" s="236" t="s">
        <v>334</v>
      </c>
      <c r="S118" s="236" t="s">
        <v>185</v>
      </c>
      <c r="T118" s="237" t="s">
        <v>185</v>
      </c>
      <c r="U118" s="222">
        <v>0</v>
      </c>
      <c r="V118" s="222">
        <f>ROUND(E118*U118,2)</f>
        <v>0</v>
      </c>
      <c r="W118" s="222"/>
      <c r="X118" s="222" t="s">
        <v>335</v>
      </c>
      <c r="Y118" s="222" t="s">
        <v>188</v>
      </c>
      <c r="Z118" s="212"/>
      <c r="AA118" s="212"/>
      <c r="AB118" s="212"/>
      <c r="AC118" s="212"/>
      <c r="AD118" s="212"/>
      <c r="AE118" s="212"/>
      <c r="AF118" s="212"/>
      <c r="AG118" s="212" t="s">
        <v>406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5">
      <c r="A119" s="219"/>
      <c r="B119" s="220"/>
      <c r="C119" s="250" t="s">
        <v>702</v>
      </c>
      <c r="D119" s="246"/>
      <c r="E119" s="247">
        <v>1.0149999999999999</v>
      </c>
      <c r="F119" s="222"/>
      <c r="G119" s="222"/>
      <c r="H119" s="222"/>
      <c r="I119" s="222"/>
      <c r="J119" s="222"/>
      <c r="K119" s="222"/>
      <c r="L119" s="222"/>
      <c r="M119" s="222"/>
      <c r="N119" s="221"/>
      <c r="O119" s="221"/>
      <c r="P119" s="221"/>
      <c r="Q119" s="221"/>
      <c r="R119" s="222"/>
      <c r="S119" s="222"/>
      <c r="T119" s="222"/>
      <c r="U119" s="222"/>
      <c r="V119" s="222"/>
      <c r="W119" s="222"/>
      <c r="X119" s="222"/>
      <c r="Y119" s="222"/>
      <c r="Z119" s="212"/>
      <c r="AA119" s="212"/>
      <c r="AB119" s="212"/>
      <c r="AC119" s="212"/>
      <c r="AD119" s="212"/>
      <c r="AE119" s="212"/>
      <c r="AF119" s="212"/>
      <c r="AG119" s="212" t="s">
        <v>228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ht="20.399999999999999" outlineLevel="1" x14ac:dyDescent="0.25">
      <c r="A120" s="231">
        <v>30</v>
      </c>
      <c r="B120" s="232" t="s">
        <v>703</v>
      </c>
      <c r="C120" s="241" t="s">
        <v>704</v>
      </c>
      <c r="D120" s="233" t="s">
        <v>415</v>
      </c>
      <c r="E120" s="234">
        <v>1.0149999999999999</v>
      </c>
      <c r="F120" s="235"/>
      <c r="G120" s="236">
        <f>ROUND(E120*F120,2)</f>
        <v>0</v>
      </c>
      <c r="H120" s="235"/>
      <c r="I120" s="236">
        <f>ROUND(E120*H120,2)</f>
        <v>0</v>
      </c>
      <c r="J120" s="235"/>
      <c r="K120" s="236">
        <f>ROUND(E120*J120,2)</f>
        <v>0</v>
      </c>
      <c r="L120" s="236">
        <v>21</v>
      </c>
      <c r="M120" s="236">
        <f>G120*(1+L120/100)</f>
        <v>0</v>
      </c>
      <c r="N120" s="234">
        <v>9.0000000000000006E-5</v>
      </c>
      <c r="O120" s="234">
        <f>ROUND(E120*N120,2)</f>
        <v>0</v>
      </c>
      <c r="P120" s="234">
        <v>0</v>
      </c>
      <c r="Q120" s="234">
        <f>ROUND(E120*P120,2)</f>
        <v>0</v>
      </c>
      <c r="R120" s="236" t="s">
        <v>334</v>
      </c>
      <c r="S120" s="236" t="s">
        <v>185</v>
      </c>
      <c r="T120" s="237" t="s">
        <v>185</v>
      </c>
      <c r="U120" s="222">
        <v>0</v>
      </c>
      <c r="V120" s="222">
        <f>ROUND(E120*U120,2)</f>
        <v>0</v>
      </c>
      <c r="W120" s="222"/>
      <c r="X120" s="222" t="s">
        <v>335</v>
      </c>
      <c r="Y120" s="222" t="s">
        <v>188</v>
      </c>
      <c r="Z120" s="212"/>
      <c r="AA120" s="212"/>
      <c r="AB120" s="212"/>
      <c r="AC120" s="212"/>
      <c r="AD120" s="212"/>
      <c r="AE120" s="212"/>
      <c r="AF120" s="212"/>
      <c r="AG120" s="212" t="s">
        <v>406</v>
      </c>
      <c r="AH120" s="212"/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2" x14ac:dyDescent="0.25">
      <c r="A121" s="219"/>
      <c r="B121" s="220"/>
      <c r="C121" s="250" t="s">
        <v>702</v>
      </c>
      <c r="D121" s="246"/>
      <c r="E121" s="247">
        <v>1.0149999999999999</v>
      </c>
      <c r="F121" s="222"/>
      <c r="G121" s="222"/>
      <c r="H121" s="222"/>
      <c r="I121" s="222"/>
      <c r="J121" s="222"/>
      <c r="K121" s="222"/>
      <c r="L121" s="222"/>
      <c r="M121" s="222"/>
      <c r="N121" s="221"/>
      <c r="O121" s="221"/>
      <c r="P121" s="221"/>
      <c r="Q121" s="221"/>
      <c r="R121" s="222"/>
      <c r="S121" s="222"/>
      <c r="T121" s="222"/>
      <c r="U121" s="222"/>
      <c r="V121" s="222"/>
      <c r="W121" s="222"/>
      <c r="X121" s="222"/>
      <c r="Y121" s="222"/>
      <c r="Z121" s="212"/>
      <c r="AA121" s="212"/>
      <c r="AB121" s="212"/>
      <c r="AC121" s="212"/>
      <c r="AD121" s="212"/>
      <c r="AE121" s="212"/>
      <c r="AF121" s="212"/>
      <c r="AG121" s="212" t="s">
        <v>228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x14ac:dyDescent="0.25">
      <c r="A122" s="224" t="s">
        <v>180</v>
      </c>
      <c r="B122" s="225" t="s">
        <v>132</v>
      </c>
      <c r="C122" s="240" t="s">
        <v>133</v>
      </c>
      <c r="D122" s="226"/>
      <c r="E122" s="227"/>
      <c r="F122" s="228"/>
      <c r="G122" s="228">
        <f>SUMIF(AG123:AG147,"&lt;&gt;NOR",G123:G147)</f>
        <v>0</v>
      </c>
      <c r="H122" s="228"/>
      <c r="I122" s="228">
        <f>SUM(I123:I147)</f>
        <v>0</v>
      </c>
      <c r="J122" s="228"/>
      <c r="K122" s="228">
        <f>SUM(K123:K147)</f>
        <v>0</v>
      </c>
      <c r="L122" s="228"/>
      <c r="M122" s="228">
        <f>SUM(M123:M147)</f>
        <v>0</v>
      </c>
      <c r="N122" s="227"/>
      <c r="O122" s="227">
        <f>SUM(O123:O147)</f>
        <v>7.4899999999999993</v>
      </c>
      <c r="P122" s="227"/>
      <c r="Q122" s="227">
        <f>SUM(Q123:Q147)</f>
        <v>0</v>
      </c>
      <c r="R122" s="228"/>
      <c r="S122" s="228"/>
      <c r="T122" s="229"/>
      <c r="U122" s="223"/>
      <c r="V122" s="223">
        <f>SUM(V123:V147)</f>
        <v>217.89000000000001</v>
      </c>
      <c r="W122" s="223"/>
      <c r="X122" s="223"/>
      <c r="Y122" s="223"/>
      <c r="AG122" t="s">
        <v>181</v>
      </c>
    </row>
    <row r="123" spans="1:60" ht="20.399999999999999" outlineLevel="1" x14ac:dyDescent="0.25">
      <c r="A123" s="255">
        <v>31</v>
      </c>
      <c r="B123" s="256" t="s">
        <v>705</v>
      </c>
      <c r="C123" s="265" t="s">
        <v>706</v>
      </c>
      <c r="D123" s="257" t="s">
        <v>415</v>
      </c>
      <c r="E123" s="258">
        <v>12</v>
      </c>
      <c r="F123" s="259"/>
      <c r="G123" s="260">
        <f>ROUND(E123*F123,2)</f>
        <v>0</v>
      </c>
      <c r="H123" s="259"/>
      <c r="I123" s="260">
        <f>ROUND(E123*H123,2)</f>
        <v>0</v>
      </c>
      <c r="J123" s="259"/>
      <c r="K123" s="260">
        <f>ROUND(E123*J123,2)</f>
        <v>0</v>
      </c>
      <c r="L123" s="260">
        <v>21</v>
      </c>
      <c r="M123" s="260">
        <f>G123*(1+L123/100)</f>
        <v>0</v>
      </c>
      <c r="N123" s="258">
        <v>2.3000000000000001E-4</v>
      </c>
      <c r="O123" s="258">
        <f>ROUND(E123*N123,2)</f>
        <v>0</v>
      </c>
      <c r="P123" s="258">
        <v>0</v>
      </c>
      <c r="Q123" s="258">
        <f>ROUND(E123*P123,2)</f>
        <v>0</v>
      </c>
      <c r="R123" s="260" t="s">
        <v>377</v>
      </c>
      <c r="S123" s="260" t="s">
        <v>185</v>
      </c>
      <c r="T123" s="261" t="s">
        <v>185</v>
      </c>
      <c r="U123" s="222">
        <v>1.1819999999999999</v>
      </c>
      <c r="V123" s="222">
        <f>ROUND(E123*U123,2)</f>
        <v>14.18</v>
      </c>
      <c r="W123" s="222"/>
      <c r="X123" s="222" t="s">
        <v>223</v>
      </c>
      <c r="Y123" s="222" t="s">
        <v>188</v>
      </c>
      <c r="Z123" s="212"/>
      <c r="AA123" s="212"/>
      <c r="AB123" s="212"/>
      <c r="AC123" s="212"/>
      <c r="AD123" s="212"/>
      <c r="AE123" s="212"/>
      <c r="AF123" s="212"/>
      <c r="AG123" s="212" t="s">
        <v>224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ht="20.399999999999999" outlineLevel="1" x14ac:dyDescent="0.25">
      <c r="A124" s="255">
        <v>32</v>
      </c>
      <c r="B124" s="256" t="s">
        <v>707</v>
      </c>
      <c r="C124" s="265" t="s">
        <v>708</v>
      </c>
      <c r="D124" s="257" t="s">
        <v>415</v>
      </c>
      <c r="E124" s="258">
        <v>12</v>
      </c>
      <c r="F124" s="259"/>
      <c r="G124" s="260">
        <f>ROUND(E124*F124,2)</f>
        <v>0</v>
      </c>
      <c r="H124" s="259"/>
      <c r="I124" s="260">
        <f>ROUND(E124*H124,2)</f>
        <v>0</v>
      </c>
      <c r="J124" s="259"/>
      <c r="K124" s="260">
        <f>ROUND(E124*J124,2)</f>
        <v>0</v>
      </c>
      <c r="L124" s="260">
        <v>21</v>
      </c>
      <c r="M124" s="260">
        <f>G124*(1+L124/100)</f>
        <v>0</v>
      </c>
      <c r="N124" s="258">
        <v>0</v>
      </c>
      <c r="O124" s="258">
        <f>ROUND(E124*N124,2)</f>
        <v>0</v>
      </c>
      <c r="P124" s="258">
        <v>0</v>
      </c>
      <c r="Q124" s="258">
        <f>ROUND(E124*P124,2)</f>
        <v>0</v>
      </c>
      <c r="R124" s="260" t="s">
        <v>377</v>
      </c>
      <c r="S124" s="260" t="s">
        <v>185</v>
      </c>
      <c r="T124" s="261" t="s">
        <v>185</v>
      </c>
      <c r="U124" s="222">
        <v>3.4740000000000002</v>
      </c>
      <c r="V124" s="222">
        <f>ROUND(E124*U124,2)</f>
        <v>41.69</v>
      </c>
      <c r="W124" s="222"/>
      <c r="X124" s="222" t="s">
        <v>223</v>
      </c>
      <c r="Y124" s="222" t="s">
        <v>188</v>
      </c>
      <c r="Z124" s="212"/>
      <c r="AA124" s="212"/>
      <c r="AB124" s="212"/>
      <c r="AC124" s="212"/>
      <c r="AD124" s="212"/>
      <c r="AE124" s="212"/>
      <c r="AF124" s="212"/>
      <c r="AG124" s="212" t="s">
        <v>224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1" x14ac:dyDescent="0.25">
      <c r="A125" s="231">
        <v>33</v>
      </c>
      <c r="B125" s="232" t="s">
        <v>606</v>
      </c>
      <c r="C125" s="241" t="s">
        <v>607</v>
      </c>
      <c r="D125" s="233" t="s">
        <v>410</v>
      </c>
      <c r="E125" s="234">
        <v>67.98</v>
      </c>
      <c r="F125" s="235"/>
      <c r="G125" s="236">
        <f>ROUND(E125*F125,2)</f>
        <v>0</v>
      </c>
      <c r="H125" s="235"/>
      <c r="I125" s="236">
        <f>ROUND(E125*H125,2)</f>
        <v>0</v>
      </c>
      <c r="J125" s="235"/>
      <c r="K125" s="236">
        <f>ROUND(E125*J125,2)</f>
        <v>0</v>
      </c>
      <c r="L125" s="236">
        <v>21</v>
      </c>
      <c r="M125" s="236">
        <f>G125*(1+L125/100)</f>
        <v>0</v>
      </c>
      <c r="N125" s="234">
        <v>0</v>
      </c>
      <c r="O125" s="234">
        <f>ROUND(E125*N125,2)</f>
        <v>0</v>
      </c>
      <c r="P125" s="234">
        <v>0</v>
      </c>
      <c r="Q125" s="234">
        <f>ROUND(E125*P125,2)</f>
        <v>0</v>
      </c>
      <c r="R125" s="236" t="s">
        <v>377</v>
      </c>
      <c r="S125" s="236" t="s">
        <v>185</v>
      </c>
      <c r="T125" s="237" t="s">
        <v>185</v>
      </c>
      <c r="U125" s="222">
        <v>4.3999999999999997E-2</v>
      </c>
      <c r="V125" s="222">
        <f>ROUND(E125*U125,2)</f>
        <v>2.99</v>
      </c>
      <c r="W125" s="222"/>
      <c r="X125" s="222" t="s">
        <v>223</v>
      </c>
      <c r="Y125" s="222" t="s">
        <v>188</v>
      </c>
      <c r="Z125" s="212"/>
      <c r="AA125" s="212"/>
      <c r="AB125" s="212"/>
      <c r="AC125" s="212"/>
      <c r="AD125" s="212"/>
      <c r="AE125" s="212"/>
      <c r="AF125" s="212"/>
      <c r="AG125" s="212" t="s">
        <v>253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5">
      <c r="A126" s="219"/>
      <c r="B126" s="220"/>
      <c r="C126" s="249" t="s">
        <v>608</v>
      </c>
      <c r="D126" s="248"/>
      <c r="E126" s="248"/>
      <c r="F126" s="248"/>
      <c r="G126" s="248"/>
      <c r="H126" s="222"/>
      <c r="I126" s="222"/>
      <c r="J126" s="222"/>
      <c r="K126" s="222"/>
      <c r="L126" s="222"/>
      <c r="M126" s="222"/>
      <c r="N126" s="221"/>
      <c r="O126" s="221"/>
      <c r="P126" s="221"/>
      <c r="Q126" s="221"/>
      <c r="R126" s="222"/>
      <c r="S126" s="222"/>
      <c r="T126" s="222"/>
      <c r="U126" s="222"/>
      <c r="V126" s="222"/>
      <c r="W126" s="222"/>
      <c r="X126" s="222"/>
      <c r="Y126" s="222"/>
      <c r="Z126" s="212"/>
      <c r="AA126" s="212"/>
      <c r="AB126" s="212"/>
      <c r="AC126" s="212"/>
      <c r="AD126" s="212"/>
      <c r="AE126" s="212"/>
      <c r="AF126" s="212"/>
      <c r="AG126" s="212" t="s">
        <v>226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38" t="str">
        <f>C126</f>
        <v>přísun, montáže, demontáže a odsunu zkoušecího čerpadla, napuštění tlakovou vodou a dodání vody pro tlakovou zkoušku,</v>
      </c>
      <c r="BB126" s="212"/>
      <c r="BC126" s="212"/>
      <c r="BD126" s="212"/>
      <c r="BE126" s="212"/>
      <c r="BF126" s="212"/>
      <c r="BG126" s="212"/>
      <c r="BH126" s="212"/>
    </row>
    <row r="127" spans="1:60" outlineLevel="2" x14ac:dyDescent="0.25">
      <c r="A127" s="219"/>
      <c r="B127" s="220"/>
      <c r="C127" s="250" t="s">
        <v>693</v>
      </c>
      <c r="D127" s="246"/>
      <c r="E127" s="247">
        <v>67.98</v>
      </c>
      <c r="F127" s="222"/>
      <c r="G127" s="222"/>
      <c r="H127" s="222"/>
      <c r="I127" s="222"/>
      <c r="J127" s="222"/>
      <c r="K127" s="222"/>
      <c r="L127" s="222"/>
      <c r="M127" s="222"/>
      <c r="N127" s="221"/>
      <c r="O127" s="221"/>
      <c r="P127" s="221"/>
      <c r="Q127" s="221"/>
      <c r="R127" s="222"/>
      <c r="S127" s="222"/>
      <c r="T127" s="222"/>
      <c r="U127" s="222"/>
      <c r="V127" s="222"/>
      <c r="W127" s="222"/>
      <c r="X127" s="222"/>
      <c r="Y127" s="222"/>
      <c r="Z127" s="212"/>
      <c r="AA127" s="212"/>
      <c r="AB127" s="212"/>
      <c r="AC127" s="212"/>
      <c r="AD127" s="212"/>
      <c r="AE127" s="212"/>
      <c r="AF127" s="212"/>
      <c r="AG127" s="212" t="s">
        <v>228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1" x14ac:dyDescent="0.25">
      <c r="A128" s="231">
        <v>34</v>
      </c>
      <c r="B128" s="232" t="s">
        <v>609</v>
      </c>
      <c r="C128" s="241" t="s">
        <v>610</v>
      </c>
      <c r="D128" s="233" t="s">
        <v>431</v>
      </c>
      <c r="E128" s="234">
        <v>12</v>
      </c>
      <c r="F128" s="235"/>
      <c r="G128" s="236">
        <f>ROUND(E128*F128,2)</f>
        <v>0</v>
      </c>
      <c r="H128" s="235"/>
      <c r="I128" s="236">
        <f>ROUND(E128*H128,2)</f>
        <v>0</v>
      </c>
      <c r="J128" s="235"/>
      <c r="K128" s="236">
        <f>ROUND(E128*J128,2)</f>
        <v>0</v>
      </c>
      <c r="L128" s="236">
        <v>21</v>
      </c>
      <c r="M128" s="236">
        <f>G128*(1+L128/100)</f>
        <v>0</v>
      </c>
      <c r="N128" s="234">
        <v>3.4369999999999998E-2</v>
      </c>
      <c r="O128" s="234">
        <f>ROUND(E128*N128,2)</f>
        <v>0.41</v>
      </c>
      <c r="P128" s="234">
        <v>0</v>
      </c>
      <c r="Q128" s="234">
        <f>ROUND(E128*P128,2)</f>
        <v>0</v>
      </c>
      <c r="R128" s="236" t="s">
        <v>377</v>
      </c>
      <c r="S128" s="236" t="s">
        <v>185</v>
      </c>
      <c r="T128" s="237" t="s">
        <v>185</v>
      </c>
      <c r="U128" s="222">
        <v>10.130000000000001</v>
      </c>
      <c r="V128" s="222">
        <f>ROUND(E128*U128,2)</f>
        <v>121.56</v>
      </c>
      <c r="W128" s="222"/>
      <c r="X128" s="222" t="s">
        <v>223</v>
      </c>
      <c r="Y128" s="222" t="s">
        <v>188</v>
      </c>
      <c r="Z128" s="212"/>
      <c r="AA128" s="212"/>
      <c r="AB128" s="212"/>
      <c r="AC128" s="212"/>
      <c r="AD128" s="212"/>
      <c r="AE128" s="212"/>
      <c r="AF128" s="212"/>
      <c r="AG128" s="212" t="s">
        <v>253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ht="31.2" outlineLevel="2" x14ac:dyDescent="0.25">
      <c r="A129" s="219"/>
      <c r="B129" s="220"/>
      <c r="C129" s="249" t="s">
        <v>611</v>
      </c>
      <c r="D129" s="248"/>
      <c r="E129" s="248"/>
      <c r="F129" s="248"/>
      <c r="G129" s="248"/>
      <c r="H129" s="222"/>
      <c r="I129" s="222"/>
      <c r="J129" s="222"/>
      <c r="K129" s="222"/>
      <c r="L129" s="222"/>
      <c r="M129" s="222"/>
      <c r="N129" s="221"/>
      <c r="O129" s="221"/>
      <c r="P129" s="221"/>
      <c r="Q129" s="221"/>
      <c r="R129" s="222"/>
      <c r="S129" s="222"/>
      <c r="T129" s="222"/>
      <c r="U129" s="222"/>
      <c r="V129" s="222"/>
      <c r="W129" s="222"/>
      <c r="X129" s="222"/>
      <c r="Y129" s="222"/>
      <c r="Z129" s="212"/>
      <c r="AA129" s="212"/>
      <c r="AB129" s="212"/>
      <c r="AC129" s="212"/>
      <c r="AD129" s="212"/>
      <c r="AE129" s="212"/>
      <c r="AF129" s="212"/>
      <c r="AG129" s="212" t="s">
        <v>226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38" t="str">
        <f>C129</f>
        <v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v>
      </c>
      <c r="BB129" s="212"/>
      <c r="BC129" s="212"/>
      <c r="BD129" s="212"/>
      <c r="BE129" s="212"/>
      <c r="BF129" s="212"/>
      <c r="BG129" s="212"/>
      <c r="BH129" s="212"/>
    </row>
    <row r="130" spans="1:60" outlineLevel="1" x14ac:dyDescent="0.25">
      <c r="A130" s="231">
        <v>35</v>
      </c>
      <c r="B130" s="232" t="s">
        <v>709</v>
      </c>
      <c r="C130" s="241" t="s">
        <v>710</v>
      </c>
      <c r="D130" s="233" t="s">
        <v>410</v>
      </c>
      <c r="E130" s="234">
        <v>67.98</v>
      </c>
      <c r="F130" s="235"/>
      <c r="G130" s="236">
        <f>ROUND(E130*F130,2)</f>
        <v>0</v>
      </c>
      <c r="H130" s="235"/>
      <c r="I130" s="236">
        <f>ROUND(E130*H130,2)</f>
        <v>0</v>
      </c>
      <c r="J130" s="235"/>
      <c r="K130" s="236">
        <f>ROUND(E130*J130,2)</f>
        <v>0</v>
      </c>
      <c r="L130" s="236">
        <v>21</v>
      </c>
      <c r="M130" s="236">
        <f>G130*(1+L130/100)</f>
        <v>0</v>
      </c>
      <c r="N130" s="234">
        <v>0</v>
      </c>
      <c r="O130" s="234">
        <f>ROUND(E130*N130,2)</f>
        <v>0</v>
      </c>
      <c r="P130" s="234">
        <v>0</v>
      </c>
      <c r="Q130" s="234">
        <f>ROUND(E130*P130,2)</f>
        <v>0</v>
      </c>
      <c r="R130" s="236" t="s">
        <v>377</v>
      </c>
      <c r="S130" s="236" t="s">
        <v>185</v>
      </c>
      <c r="T130" s="237" t="s">
        <v>185</v>
      </c>
      <c r="U130" s="222">
        <v>0.15</v>
      </c>
      <c r="V130" s="222">
        <f>ROUND(E130*U130,2)</f>
        <v>10.199999999999999</v>
      </c>
      <c r="W130" s="222"/>
      <c r="X130" s="222" t="s">
        <v>223</v>
      </c>
      <c r="Y130" s="222" t="s">
        <v>188</v>
      </c>
      <c r="Z130" s="212"/>
      <c r="AA130" s="212"/>
      <c r="AB130" s="212"/>
      <c r="AC130" s="212"/>
      <c r="AD130" s="212"/>
      <c r="AE130" s="212"/>
      <c r="AF130" s="212"/>
      <c r="AG130" s="212" t="s">
        <v>253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5">
      <c r="A131" s="219"/>
      <c r="B131" s="220"/>
      <c r="C131" s="249" t="s">
        <v>614</v>
      </c>
      <c r="D131" s="248"/>
      <c r="E131" s="248"/>
      <c r="F131" s="248"/>
      <c r="G131" s="248"/>
      <c r="H131" s="222"/>
      <c r="I131" s="222"/>
      <c r="J131" s="222"/>
      <c r="K131" s="222"/>
      <c r="L131" s="222"/>
      <c r="M131" s="222"/>
      <c r="N131" s="221"/>
      <c r="O131" s="221"/>
      <c r="P131" s="221"/>
      <c r="Q131" s="221"/>
      <c r="R131" s="222"/>
      <c r="S131" s="222"/>
      <c r="T131" s="222"/>
      <c r="U131" s="222"/>
      <c r="V131" s="222"/>
      <c r="W131" s="222"/>
      <c r="X131" s="222"/>
      <c r="Y131" s="222"/>
      <c r="Z131" s="212"/>
      <c r="AA131" s="212"/>
      <c r="AB131" s="212"/>
      <c r="AC131" s="212"/>
      <c r="AD131" s="212"/>
      <c r="AE131" s="212"/>
      <c r="AF131" s="212"/>
      <c r="AG131" s="212" t="s">
        <v>226</v>
      </c>
      <c r="AH131" s="212"/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38" t="str">
        <f>C131</f>
        <v>napuštění a vypuštění vody, dodání vody a desinfekčního prostředku, náklady na bakteriologický rozbor vody,</v>
      </c>
      <c r="BB131" s="212"/>
      <c r="BC131" s="212"/>
      <c r="BD131" s="212"/>
      <c r="BE131" s="212"/>
      <c r="BF131" s="212"/>
      <c r="BG131" s="212"/>
      <c r="BH131" s="212"/>
    </row>
    <row r="132" spans="1:60" outlineLevel="2" x14ac:dyDescent="0.25">
      <c r="A132" s="219"/>
      <c r="B132" s="220"/>
      <c r="C132" s="250" t="s">
        <v>693</v>
      </c>
      <c r="D132" s="246"/>
      <c r="E132" s="247">
        <v>67.98</v>
      </c>
      <c r="F132" s="222"/>
      <c r="G132" s="222"/>
      <c r="H132" s="222"/>
      <c r="I132" s="222"/>
      <c r="J132" s="222"/>
      <c r="K132" s="222"/>
      <c r="L132" s="222"/>
      <c r="M132" s="222"/>
      <c r="N132" s="221"/>
      <c r="O132" s="221"/>
      <c r="P132" s="221"/>
      <c r="Q132" s="221"/>
      <c r="R132" s="222"/>
      <c r="S132" s="222"/>
      <c r="T132" s="222"/>
      <c r="U132" s="222"/>
      <c r="V132" s="222"/>
      <c r="W132" s="222"/>
      <c r="X132" s="222"/>
      <c r="Y132" s="222"/>
      <c r="Z132" s="212"/>
      <c r="AA132" s="212"/>
      <c r="AB132" s="212"/>
      <c r="AC132" s="212"/>
      <c r="AD132" s="212"/>
      <c r="AE132" s="212"/>
      <c r="AF132" s="212"/>
      <c r="AG132" s="212" t="s">
        <v>228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1" x14ac:dyDescent="0.25">
      <c r="A133" s="231">
        <v>36</v>
      </c>
      <c r="B133" s="232" t="s">
        <v>711</v>
      </c>
      <c r="C133" s="241" t="s">
        <v>712</v>
      </c>
      <c r="D133" s="233" t="s">
        <v>415</v>
      </c>
      <c r="E133" s="234">
        <v>12</v>
      </c>
      <c r="F133" s="235"/>
      <c r="G133" s="236">
        <f>ROUND(E133*F133,2)</f>
        <v>0</v>
      </c>
      <c r="H133" s="235"/>
      <c r="I133" s="236">
        <f>ROUND(E133*H133,2)</f>
        <v>0</v>
      </c>
      <c r="J133" s="235"/>
      <c r="K133" s="236">
        <f>ROUND(E133*J133,2)</f>
        <v>0</v>
      </c>
      <c r="L133" s="236">
        <v>21</v>
      </c>
      <c r="M133" s="236">
        <f>G133*(1+L133/100)</f>
        <v>0</v>
      </c>
      <c r="N133" s="234">
        <v>0.40105000000000002</v>
      </c>
      <c r="O133" s="234">
        <f>ROUND(E133*N133,2)</f>
        <v>4.8099999999999996</v>
      </c>
      <c r="P133" s="234">
        <v>0</v>
      </c>
      <c r="Q133" s="234">
        <f>ROUND(E133*P133,2)</f>
        <v>0</v>
      </c>
      <c r="R133" s="236" t="s">
        <v>713</v>
      </c>
      <c r="S133" s="236" t="s">
        <v>185</v>
      </c>
      <c r="T133" s="237" t="s">
        <v>185</v>
      </c>
      <c r="U133" s="222">
        <v>1.09236</v>
      </c>
      <c r="V133" s="222">
        <f>ROUND(E133*U133,2)</f>
        <v>13.11</v>
      </c>
      <c r="W133" s="222"/>
      <c r="X133" s="222" t="s">
        <v>223</v>
      </c>
      <c r="Y133" s="222" t="s">
        <v>188</v>
      </c>
      <c r="Z133" s="212"/>
      <c r="AA133" s="212"/>
      <c r="AB133" s="212"/>
      <c r="AC133" s="212"/>
      <c r="AD133" s="212"/>
      <c r="AE133" s="212"/>
      <c r="AF133" s="212"/>
      <c r="AG133" s="212" t="s">
        <v>224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5">
      <c r="A134" s="219"/>
      <c r="B134" s="220"/>
      <c r="C134" s="242" t="s">
        <v>714</v>
      </c>
      <c r="D134" s="239"/>
      <c r="E134" s="239"/>
      <c r="F134" s="239"/>
      <c r="G134" s="239"/>
      <c r="H134" s="222"/>
      <c r="I134" s="222"/>
      <c r="J134" s="222"/>
      <c r="K134" s="222"/>
      <c r="L134" s="222"/>
      <c r="M134" s="222"/>
      <c r="N134" s="221"/>
      <c r="O134" s="221"/>
      <c r="P134" s="221"/>
      <c r="Q134" s="221"/>
      <c r="R134" s="222"/>
      <c r="S134" s="222"/>
      <c r="T134" s="222"/>
      <c r="U134" s="222"/>
      <c r="V134" s="222"/>
      <c r="W134" s="222"/>
      <c r="X134" s="222"/>
      <c r="Y134" s="222"/>
      <c r="Z134" s="212"/>
      <c r="AA134" s="212"/>
      <c r="AB134" s="212"/>
      <c r="AC134" s="212"/>
      <c r="AD134" s="212"/>
      <c r="AE134" s="212"/>
      <c r="AF134" s="212"/>
      <c r="AG134" s="212" t="s">
        <v>191</v>
      </c>
      <c r="AH134" s="212"/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1" x14ac:dyDescent="0.25">
      <c r="A135" s="231">
        <v>37</v>
      </c>
      <c r="B135" s="232" t="s">
        <v>715</v>
      </c>
      <c r="C135" s="241" t="s">
        <v>716</v>
      </c>
      <c r="D135" s="233" t="s">
        <v>415</v>
      </c>
      <c r="E135" s="234">
        <v>12</v>
      </c>
      <c r="F135" s="235"/>
      <c r="G135" s="236">
        <f>ROUND(E135*F135,2)</f>
        <v>0</v>
      </c>
      <c r="H135" s="235"/>
      <c r="I135" s="236">
        <f>ROUND(E135*H135,2)</f>
        <v>0</v>
      </c>
      <c r="J135" s="235"/>
      <c r="K135" s="236">
        <f>ROUND(E135*J135,2)</f>
        <v>0</v>
      </c>
      <c r="L135" s="236">
        <v>21</v>
      </c>
      <c r="M135" s="236">
        <f>G135*(1+L135/100)</f>
        <v>0</v>
      </c>
      <c r="N135" s="234">
        <v>6.3829999999999998E-2</v>
      </c>
      <c r="O135" s="234">
        <f>ROUND(E135*N135,2)</f>
        <v>0.77</v>
      </c>
      <c r="P135" s="234">
        <v>0</v>
      </c>
      <c r="Q135" s="234">
        <f>ROUND(E135*P135,2)</f>
        <v>0</v>
      </c>
      <c r="R135" s="236" t="s">
        <v>377</v>
      </c>
      <c r="S135" s="236" t="s">
        <v>185</v>
      </c>
      <c r="T135" s="237" t="s">
        <v>185</v>
      </c>
      <c r="U135" s="222">
        <v>0.77200000000000002</v>
      </c>
      <c r="V135" s="222">
        <f>ROUND(E135*U135,2)</f>
        <v>9.26</v>
      </c>
      <c r="W135" s="222"/>
      <c r="X135" s="222" t="s">
        <v>223</v>
      </c>
      <c r="Y135" s="222" t="s">
        <v>188</v>
      </c>
      <c r="Z135" s="212"/>
      <c r="AA135" s="212"/>
      <c r="AB135" s="212"/>
      <c r="AC135" s="212"/>
      <c r="AD135" s="212"/>
      <c r="AE135" s="212"/>
      <c r="AF135" s="212"/>
      <c r="AG135" s="212" t="s">
        <v>224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5">
      <c r="A136" s="219"/>
      <c r="B136" s="220"/>
      <c r="C136" s="249" t="s">
        <v>617</v>
      </c>
      <c r="D136" s="248"/>
      <c r="E136" s="248"/>
      <c r="F136" s="248"/>
      <c r="G136" s="248"/>
      <c r="H136" s="222"/>
      <c r="I136" s="222"/>
      <c r="J136" s="222"/>
      <c r="K136" s="222"/>
      <c r="L136" s="222"/>
      <c r="M136" s="222"/>
      <c r="N136" s="221"/>
      <c r="O136" s="221"/>
      <c r="P136" s="221"/>
      <c r="Q136" s="221"/>
      <c r="R136" s="222"/>
      <c r="S136" s="222"/>
      <c r="T136" s="222"/>
      <c r="U136" s="222"/>
      <c r="V136" s="222"/>
      <c r="W136" s="222"/>
      <c r="X136" s="222"/>
      <c r="Y136" s="222"/>
      <c r="Z136" s="212"/>
      <c r="AA136" s="212"/>
      <c r="AB136" s="212"/>
      <c r="AC136" s="212"/>
      <c r="AD136" s="212"/>
      <c r="AE136" s="212"/>
      <c r="AF136" s="212"/>
      <c r="AG136" s="212" t="s">
        <v>226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1" x14ac:dyDescent="0.25">
      <c r="A137" s="231">
        <v>38</v>
      </c>
      <c r="B137" s="232" t="s">
        <v>620</v>
      </c>
      <c r="C137" s="241" t="s">
        <v>621</v>
      </c>
      <c r="D137" s="233" t="s">
        <v>410</v>
      </c>
      <c r="E137" s="234">
        <v>67.98</v>
      </c>
      <c r="F137" s="235"/>
      <c r="G137" s="236">
        <f>ROUND(E137*F137,2)</f>
        <v>0</v>
      </c>
      <c r="H137" s="235"/>
      <c r="I137" s="236">
        <f>ROUND(E137*H137,2)</f>
        <v>0</v>
      </c>
      <c r="J137" s="235"/>
      <c r="K137" s="236">
        <f>ROUND(E137*J137,2)</f>
        <v>0</v>
      </c>
      <c r="L137" s="236">
        <v>21</v>
      </c>
      <c r="M137" s="236">
        <f>G137*(1+L137/100)</f>
        <v>0</v>
      </c>
      <c r="N137" s="234">
        <v>0</v>
      </c>
      <c r="O137" s="234">
        <f>ROUND(E137*N137,2)</f>
        <v>0</v>
      </c>
      <c r="P137" s="234">
        <v>0</v>
      </c>
      <c r="Q137" s="234">
        <f>ROUND(E137*P137,2)</f>
        <v>0</v>
      </c>
      <c r="R137" s="236" t="s">
        <v>377</v>
      </c>
      <c r="S137" s="236" t="s">
        <v>185</v>
      </c>
      <c r="T137" s="237" t="s">
        <v>185</v>
      </c>
      <c r="U137" s="222">
        <v>2.5999999999999999E-2</v>
      </c>
      <c r="V137" s="222">
        <f>ROUND(E137*U137,2)</f>
        <v>1.77</v>
      </c>
      <c r="W137" s="222"/>
      <c r="X137" s="222" t="s">
        <v>223</v>
      </c>
      <c r="Y137" s="222" t="s">
        <v>188</v>
      </c>
      <c r="Z137" s="212"/>
      <c r="AA137" s="212"/>
      <c r="AB137" s="212"/>
      <c r="AC137" s="212"/>
      <c r="AD137" s="212"/>
      <c r="AE137" s="212"/>
      <c r="AF137" s="212"/>
      <c r="AG137" s="212" t="s">
        <v>224</v>
      </c>
      <c r="AH137" s="212"/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2" x14ac:dyDescent="0.25">
      <c r="A138" s="219"/>
      <c r="B138" s="220"/>
      <c r="C138" s="250" t="s">
        <v>693</v>
      </c>
      <c r="D138" s="246"/>
      <c r="E138" s="247">
        <v>67.98</v>
      </c>
      <c r="F138" s="222"/>
      <c r="G138" s="222"/>
      <c r="H138" s="222"/>
      <c r="I138" s="222"/>
      <c r="J138" s="222"/>
      <c r="K138" s="222"/>
      <c r="L138" s="222"/>
      <c r="M138" s="222"/>
      <c r="N138" s="221"/>
      <c r="O138" s="221"/>
      <c r="P138" s="221"/>
      <c r="Q138" s="221"/>
      <c r="R138" s="222"/>
      <c r="S138" s="222"/>
      <c r="T138" s="222"/>
      <c r="U138" s="222"/>
      <c r="V138" s="222"/>
      <c r="W138" s="222"/>
      <c r="X138" s="222"/>
      <c r="Y138" s="222"/>
      <c r="Z138" s="212"/>
      <c r="AA138" s="212"/>
      <c r="AB138" s="212"/>
      <c r="AC138" s="212"/>
      <c r="AD138" s="212"/>
      <c r="AE138" s="212"/>
      <c r="AF138" s="212"/>
      <c r="AG138" s="212" t="s">
        <v>228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1" x14ac:dyDescent="0.25">
      <c r="A139" s="231">
        <v>39</v>
      </c>
      <c r="B139" s="232" t="s">
        <v>622</v>
      </c>
      <c r="C139" s="241" t="s">
        <v>623</v>
      </c>
      <c r="D139" s="233" t="s">
        <v>410</v>
      </c>
      <c r="E139" s="234">
        <v>91.98</v>
      </c>
      <c r="F139" s="235"/>
      <c r="G139" s="236">
        <f>ROUND(E139*F139,2)</f>
        <v>0</v>
      </c>
      <c r="H139" s="235"/>
      <c r="I139" s="236">
        <f>ROUND(E139*H139,2)</f>
        <v>0</v>
      </c>
      <c r="J139" s="235"/>
      <c r="K139" s="236">
        <f>ROUND(E139*J139,2)</f>
        <v>0</v>
      </c>
      <c r="L139" s="236">
        <v>21</v>
      </c>
      <c r="M139" s="236">
        <f>G139*(1+L139/100)</f>
        <v>0</v>
      </c>
      <c r="N139" s="234">
        <v>8.0000000000000007E-5</v>
      </c>
      <c r="O139" s="234">
        <f>ROUND(E139*N139,2)</f>
        <v>0.01</v>
      </c>
      <c r="P139" s="234">
        <v>0</v>
      </c>
      <c r="Q139" s="234">
        <f>ROUND(E139*P139,2)</f>
        <v>0</v>
      </c>
      <c r="R139" s="236" t="s">
        <v>377</v>
      </c>
      <c r="S139" s="236" t="s">
        <v>185</v>
      </c>
      <c r="T139" s="237" t="s">
        <v>185</v>
      </c>
      <c r="U139" s="222">
        <v>3.4000000000000002E-2</v>
      </c>
      <c r="V139" s="222">
        <f>ROUND(E139*U139,2)</f>
        <v>3.13</v>
      </c>
      <c r="W139" s="222"/>
      <c r="X139" s="222" t="s">
        <v>223</v>
      </c>
      <c r="Y139" s="222" t="s">
        <v>188</v>
      </c>
      <c r="Z139" s="212"/>
      <c r="AA139" s="212"/>
      <c r="AB139" s="212"/>
      <c r="AC139" s="212"/>
      <c r="AD139" s="212"/>
      <c r="AE139" s="212"/>
      <c r="AF139" s="212"/>
      <c r="AG139" s="212" t="s">
        <v>253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5">
      <c r="A140" s="219"/>
      <c r="B140" s="220"/>
      <c r="C140" s="250" t="s">
        <v>717</v>
      </c>
      <c r="D140" s="246"/>
      <c r="E140" s="247">
        <v>91.98</v>
      </c>
      <c r="F140" s="222"/>
      <c r="G140" s="222"/>
      <c r="H140" s="222"/>
      <c r="I140" s="222"/>
      <c r="J140" s="222"/>
      <c r="K140" s="222"/>
      <c r="L140" s="222"/>
      <c r="M140" s="222"/>
      <c r="N140" s="221"/>
      <c r="O140" s="221"/>
      <c r="P140" s="221"/>
      <c r="Q140" s="221"/>
      <c r="R140" s="222"/>
      <c r="S140" s="222"/>
      <c r="T140" s="222"/>
      <c r="U140" s="222"/>
      <c r="V140" s="222"/>
      <c r="W140" s="222"/>
      <c r="X140" s="222"/>
      <c r="Y140" s="222"/>
      <c r="Z140" s="212"/>
      <c r="AA140" s="212"/>
      <c r="AB140" s="212"/>
      <c r="AC140" s="212"/>
      <c r="AD140" s="212"/>
      <c r="AE140" s="212"/>
      <c r="AF140" s="212"/>
      <c r="AG140" s="212" t="s">
        <v>228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ht="20.399999999999999" outlineLevel="1" x14ac:dyDescent="0.25">
      <c r="A141" s="231">
        <v>40</v>
      </c>
      <c r="B141" s="232" t="s">
        <v>718</v>
      </c>
      <c r="C141" s="241" t="s">
        <v>719</v>
      </c>
      <c r="D141" s="233" t="s">
        <v>415</v>
      </c>
      <c r="E141" s="234">
        <v>12.12</v>
      </c>
      <c r="F141" s="235"/>
      <c r="G141" s="236">
        <f>ROUND(E141*F141,2)</f>
        <v>0</v>
      </c>
      <c r="H141" s="235"/>
      <c r="I141" s="236">
        <f>ROUND(E141*H141,2)</f>
        <v>0</v>
      </c>
      <c r="J141" s="235"/>
      <c r="K141" s="236">
        <f>ROUND(E141*J141,2)</f>
        <v>0</v>
      </c>
      <c r="L141" s="236">
        <v>21</v>
      </c>
      <c r="M141" s="236">
        <f>G141*(1+L141/100)</f>
        <v>0</v>
      </c>
      <c r="N141" s="234">
        <v>7.6999999999999996E-4</v>
      </c>
      <c r="O141" s="234">
        <f>ROUND(E141*N141,2)</f>
        <v>0.01</v>
      </c>
      <c r="P141" s="234">
        <v>0</v>
      </c>
      <c r="Q141" s="234">
        <f>ROUND(E141*P141,2)</f>
        <v>0</v>
      </c>
      <c r="R141" s="236" t="s">
        <v>334</v>
      </c>
      <c r="S141" s="236" t="s">
        <v>185</v>
      </c>
      <c r="T141" s="237" t="s">
        <v>185</v>
      </c>
      <c r="U141" s="222">
        <v>0</v>
      </c>
      <c r="V141" s="222">
        <f>ROUND(E141*U141,2)</f>
        <v>0</v>
      </c>
      <c r="W141" s="222"/>
      <c r="X141" s="222" t="s">
        <v>335</v>
      </c>
      <c r="Y141" s="222" t="s">
        <v>188</v>
      </c>
      <c r="Z141" s="212"/>
      <c r="AA141" s="212"/>
      <c r="AB141" s="212"/>
      <c r="AC141" s="212"/>
      <c r="AD141" s="212"/>
      <c r="AE141" s="212"/>
      <c r="AF141" s="212"/>
      <c r="AG141" s="212" t="s">
        <v>406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5">
      <c r="A142" s="219"/>
      <c r="B142" s="220"/>
      <c r="C142" s="250" t="s">
        <v>720</v>
      </c>
      <c r="D142" s="246"/>
      <c r="E142" s="247">
        <v>12.12</v>
      </c>
      <c r="F142" s="222"/>
      <c r="G142" s="222"/>
      <c r="H142" s="222"/>
      <c r="I142" s="222"/>
      <c r="J142" s="222"/>
      <c r="K142" s="222"/>
      <c r="L142" s="222"/>
      <c r="M142" s="222"/>
      <c r="N142" s="221"/>
      <c r="O142" s="221"/>
      <c r="P142" s="221"/>
      <c r="Q142" s="221"/>
      <c r="R142" s="222"/>
      <c r="S142" s="222"/>
      <c r="T142" s="222"/>
      <c r="U142" s="222"/>
      <c r="V142" s="222"/>
      <c r="W142" s="222"/>
      <c r="X142" s="222"/>
      <c r="Y142" s="222"/>
      <c r="Z142" s="212"/>
      <c r="AA142" s="212"/>
      <c r="AB142" s="212"/>
      <c r="AC142" s="212"/>
      <c r="AD142" s="212"/>
      <c r="AE142" s="212"/>
      <c r="AF142" s="212"/>
      <c r="AG142" s="212" t="s">
        <v>228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ht="20.399999999999999" outlineLevel="1" x14ac:dyDescent="0.25">
      <c r="A143" s="255">
        <v>41</v>
      </c>
      <c r="B143" s="256" t="s">
        <v>721</v>
      </c>
      <c r="C143" s="265" t="s">
        <v>722</v>
      </c>
      <c r="D143" s="257" t="s">
        <v>415</v>
      </c>
      <c r="E143" s="258">
        <v>12</v>
      </c>
      <c r="F143" s="259"/>
      <c r="G143" s="260">
        <f>ROUND(E143*F143,2)</f>
        <v>0</v>
      </c>
      <c r="H143" s="259"/>
      <c r="I143" s="260">
        <f>ROUND(E143*H143,2)</f>
        <v>0</v>
      </c>
      <c r="J143" s="259"/>
      <c r="K143" s="260">
        <f>ROUND(E143*J143,2)</f>
        <v>0</v>
      </c>
      <c r="L143" s="260">
        <v>21</v>
      </c>
      <c r="M143" s="260">
        <f>G143*(1+L143/100)</f>
        <v>0</v>
      </c>
      <c r="N143" s="258">
        <v>0.112</v>
      </c>
      <c r="O143" s="258">
        <f>ROUND(E143*N143,2)</f>
        <v>1.34</v>
      </c>
      <c r="P143" s="258">
        <v>0</v>
      </c>
      <c r="Q143" s="258">
        <f>ROUND(E143*P143,2)</f>
        <v>0</v>
      </c>
      <c r="R143" s="260" t="s">
        <v>334</v>
      </c>
      <c r="S143" s="260" t="s">
        <v>723</v>
      </c>
      <c r="T143" s="261" t="s">
        <v>723</v>
      </c>
      <c r="U143" s="222">
        <v>0</v>
      </c>
      <c r="V143" s="222">
        <f>ROUND(E143*U143,2)</f>
        <v>0</v>
      </c>
      <c r="W143" s="222"/>
      <c r="X143" s="222" t="s">
        <v>335</v>
      </c>
      <c r="Y143" s="222" t="s">
        <v>188</v>
      </c>
      <c r="Z143" s="212"/>
      <c r="AA143" s="212"/>
      <c r="AB143" s="212"/>
      <c r="AC143" s="212"/>
      <c r="AD143" s="212"/>
      <c r="AE143" s="212"/>
      <c r="AF143" s="212"/>
      <c r="AG143" s="212" t="s">
        <v>406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ht="40.799999999999997" outlineLevel="1" x14ac:dyDescent="0.25">
      <c r="A144" s="231">
        <v>42</v>
      </c>
      <c r="B144" s="232" t="s">
        <v>724</v>
      </c>
      <c r="C144" s="241" t="s">
        <v>725</v>
      </c>
      <c r="D144" s="233" t="s">
        <v>415</v>
      </c>
      <c r="E144" s="234">
        <v>12.12</v>
      </c>
      <c r="F144" s="235"/>
      <c r="G144" s="236">
        <f>ROUND(E144*F144,2)</f>
        <v>0</v>
      </c>
      <c r="H144" s="235"/>
      <c r="I144" s="236">
        <f>ROUND(E144*H144,2)</f>
        <v>0</v>
      </c>
      <c r="J144" s="235"/>
      <c r="K144" s="236">
        <f>ROUND(E144*J144,2)</f>
        <v>0</v>
      </c>
      <c r="L144" s="236">
        <v>21</v>
      </c>
      <c r="M144" s="236">
        <f>G144*(1+L144/100)</f>
        <v>0</v>
      </c>
      <c r="N144" s="234">
        <v>4.0000000000000001E-3</v>
      </c>
      <c r="O144" s="234">
        <f>ROUND(E144*N144,2)</f>
        <v>0.05</v>
      </c>
      <c r="P144" s="234">
        <v>0</v>
      </c>
      <c r="Q144" s="234">
        <f>ROUND(E144*P144,2)</f>
        <v>0</v>
      </c>
      <c r="R144" s="236" t="s">
        <v>334</v>
      </c>
      <c r="S144" s="236" t="s">
        <v>185</v>
      </c>
      <c r="T144" s="237" t="s">
        <v>185</v>
      </c>
      <c r="U144" s="222">
        <v>0</v>
      </c>
      <c r="V144" s="222">
        <f>ROUND(E144*U144,2)</f>
        <v>0</v>
      </c>
      <c r="W144" s="222"/>
      <c r="X144" s="222" t="s">
        <v>335</v>
      </c>
      <c r="Y144" s="222" t="s">
        <v>188</v>
      </c>
      <c r="Z144" s="212"/>
      <c r="AA144" s="212"/>
      <c r="AB144" s="212"/>
      <c r="AC144" s="212"/>
      <c r="AD144" s="212"/>
      <c r="AE144" s="212"/>
      <c r="AF144" s="212"/>
      <c r="AG144" s="212" t="s">
        <v>406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2" x14ac:dyDescent="0.25">
      <c r="A145" s="219"/>
      <c r="B145" s="220"/>
      <c r="C145" s="250" t="s">
        <v>720</v>
      </c>
      <c r="D145" s="246"/>
      <c r="E145" s="247">
        <v>12.12</v>
      </c>
      <c r="F145" s="222"/>
      <c r="G145" s="222"/>
      <c r="H145" s="222"/>
      <c r="I145" s="222"/>
      <c r="J145" s="222"/>
      <c r="K145" s="222"/>
      <c r="L145" s="222"/>
      <c r="M145" s="222"/>
      <c r="N145" s="221"/>
      <c r="O145" s="221"/>
      <c r="P145" s="221"/>
      <c r="Q145" s="221"/>
      <c r="R145" s="222"/>
      <c r="S145" s="222"/>
      <c r="T145" s="222"/>
      <c r="U145" s="222"/>
      <c r="V145" s="222"/>
      <c r="W145" s="222"/>
      <c r="X145" s="222"/>
      <c r="Y145" s="222"/>
      <c r="Z145" s="212"/>
      <c r="AA145" s="212"/>
      <c r="AB145" s="212"/>
      <c r="AC145" s="212"/>
      <c r="AD145" s="212"/>
      <c r="AE145" s="212"/>
      <c r="AF145" s="212"/>
      <c r="AG145" s="212" t="s">
        <v>228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ht="30.6" outlineLevel="1" x14ac:dyDescent="0.25">
      <c r="A146" s="255">
        <v>43</v>
      </c>
      <c r="B146" s="256" t="s">
        <v>726</v>
      </c>
      <c r="C146" s="265" t="s">
        <v>727</v>
      </c>
      <c r="D146" s="257" t="s">
        <v>415</v>
      </c>
      <c r="E146" s="258">
        <v>12</v>
      </c>
      <c r="F146" s="259"/>
      <c r="G146" s="260">
        <f>ROUND(E146*F146,2)</f>
        <v>0</v>
      </c>
      <c r="H146" s="259"/>
      <c r="I146" s="260">
        <f>ROUND(E146*H146,2)</f>
        <v>0</v>
      </c>
      <c r="J146" s="259"/>
      <c r="K146" s="260">
        <f>ROUND(E146*J146,2)</f>
        <v>0</v>
      </c>
      <c r="L146" s="260">
        <v>21</v>
      </c>
      <c r="M146" s="260">
        <f>G146*(1+L146/100)</f>
        <v>0</v>
      </c>
      <c r="N146" s="258">
        <v>4.4999999999999997E-3</v>
      </c>
      <c r="O146" s="258">
        <f>ROUND(E146*N146,2)</f>
        <v>0.05</v>
      </c>
      <c r="P146" s="258">
        <v>0</v>
      </c>
      <c r="Q146" s="258">
        <f>ROUND(E146*P146,2)</f>
        <v>0</v>
      </c>
      <c r="R146" s="260" t="s">
        <v>334</v>
      </c>
      <c r="S146" s="260" t="s">
        <v>185</v>
      </c>
      <c r="T146" s="261" t="s">
        <v>185</v>
      </c>
      <c r="U146" s="222">
        <v>0</v>
      </c>
      <c r="V146" s="222">
        <f>ROUND(E146*U146,2)</f>
        <v>0</v>
      </c>
      <c r="W146" s="222"/>
      <c r="X146" s="222" t="s">
        <v>335</v>
      </c>
      <c r="Y146" s="222" t="s">
        <v>188</v>
      </c>
      <c r="Z146" s="212"/>
      <c r="AA146" s="212"/>
      <c r="AB146" s="212"/>
      <c r="AC146" s="212"/>
      <c r="AD146" s="212"/>
      <c r="AE146" s="212"/>
      <c r="AF146" s="212"/>
      <c r="AG146" s="212" t="s">
        <v>406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ht="20.399999999999999" outlineLevel="1" x14ac:dyDescent="0.25">
      <c r="A147" s="255">
        <v>44</v>
      </c>
      <c r="B147" s="256" t="s">
        <v>728</v>
      </c>
      <c r="C147" s="265" t="s">
        <v>729</v>
      </c>
      <c r="D147" s="257" t="s">
        <v>415</v>
      </c>
      <c r="E147" s="258">
        <v>12</v>
      </c>
      <c r="F147" s="259"/>
      <c r="G147" s="260">
        <f>ROUND(E147*F147,2)</f>
        <v>0</v>
      </c>
      <c r="H147" s="259"/>
      <c r="I147" s="260">
        <f>ROUND(E147*H147,2)</f>
        <v>0</v>
      </c>
      <c r="J147" s="259"/>
      <c r="K147" s="260">
        <f>ROUND(E147*J147,2)</f>
        <v>0</v>
      </c>
      <c r="L147" s="260">
        <v>21</v>
      </c>
      <c r="M147" s="260">
        <f>G147*(1+L147/100)</f>
        <v>0</v>
      </c>
      <c r="N147" s="258">
        <v>3.3999999999999998E-3</v>
      </c>
      <c r="O147" s="258">
        <f>ROUND(E147*N147,2)</f>
        <v>0.04</v>
      </c>
      <c r="P147" s="258">
        <v>0</v>
      </c>
      <c r="Q147" s="258">
        <f>ROUND(E147*P147,2)</f>
        <v>0</v>
      </c>
      <c r="R147" s="260" t="s">
        <v>334</v>
      </c>
      <c r="S147" s="260" t="s">
        <v>185</v>
      </c>
      <c r="T147" s="261" t="s">
        <v>185</v>
      </c>
      <c r="U147" s="222">
        <v>0</v>
      </c>
      <c r="V147" s="222">
        <f>ROUND(E147*U147,2)</f>
        <v>0</v>
      </c>
      <c r="W147" s="222"/>
      <c r="X147" s="222" t="s">
        <v>335</v>
      </c>
      <c r="Y147" s="222" t="s">
        <v>188</v>
      </c>
      <c r="Z147" s="212"/>
      <c r="AA147" s="212"/>
      <c r="AB147" s="212"/>
      <c r="AC147" s="212"/>
      <c r="AD147" s="212"/>
      <c r="AE147" s="212"/>
      <c r="AF147" s="212"/>
      <c r="AG147" s="212" t="s">
        <v>406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x14ac:dyDescent="0.25">
      <c r="A148" s="224" t="s">
        <v>180</v>
      </c>
      <c r="B148" s="225" t="s">
        <v>138</v>
      </c>
      <c r="C148" s="240" t="s">
        <v>139</v>
      </c>
      <c r="D148" s="226"/>
      <c r="E148" s="227"/>
      <c r="F148" s="228"/>
      <c r="G148" s="228">
        <f>SUMIF(AG149:AG150,"&lt;&gt;NOR",G149:G150)</f>
        <v>0</v>
      </c>
      <c r="H148" s="228"/>
      <c r="I148" s="228">
        <f>SUM(I149:I150)</f>
        <v>0</v>
      </c>
      <c r="J148" s="228"/>
      <c r="K148" s="228">
        <f>SUM(K149:K150)</f>
        <v>0</v>
      </c>
      <c r="L148" s="228"/>
      <c r="M148" s="228">
        <f>SUM(M149:M150)</f>
        <v>0</v>
      </c>
      <c r="N148" s="227"/>
      <c r="O148" s="227">
        <f>SUM(O149:O150)</f>
        <v>0</v>
      </c>
      <c r="P148" s="227"/>
      <c r="Q148" s="227">
        <f>SUM(Q149:Q150)</f>
        <v>0</v>
      </c>
      <c r="R148" s="228"/>
      <c r="S148" s="228"/>
      <c r="T148" s="229"/>
      <c r="U148" s="223"/>
      <c r="V148" s="223">
        <f>SUM(V149:V150)</f>
        <v>25.07</v>
      </c>
      <c r="W148" s="223"/>
      <c r="X148" s="223"/>
      <c r="Y148" s="223"/>
      <c r="AG148" t="s">
        <v>181</v>
      </c>
    </row>
    <row r="149" spans="1:60" ht="20.399999999999999" outlineLevel="1" x14ac:dyDescent="0.25">
      <c r="A149" s="231">
        <v>45</v>
      </c>
      <c r="B149" s="232" t="s">
        <v>635</v>
      </c>
      <c r="C149" s="241" t="s">
        <v>636</v>
      </c>
      <c r="D149" s="233" t="s">
        <v>333</v>
      </c>
      <c r="E149" s="234">
        <v>118.54817</v>
      </c>
      <c r="F149" s="235"/>
      <c r="G149" s="236">
        <f>ROUND(E149*F149,2)</f>
        <v>0</v>
      </c>
      <c r="H149" s="235"/>
      <c r="I149" s="236">
        <f>ROUND(E149*H149,2)</f>
        <v>0</v>
      </c>
      <c r="J149" s="235"/>
      <c r="K149" s="236">
        <f>ROUND(E149*J149,2)</f>
        <v>0</v>
      </c>
      <c r="L149" s="236">
        <v>21</v>
      </c>
      <c r="M149" s="236">
        <f>G149*(1+L149/100)</f>
        <v>0</v>
      </c>
      <c r="N149" s="234">
        <v>0</v>
      </c>
      <c r="O149" s="234">
        <f>ROUND(E149*N149,2)</f>
        <v>0</v>
      </c>
      <c r="P149" s="234">
        <v>0</v>
      </c>
      <c r="Q149" s="234">
        <f>ROUND(E149*P149,2)</f>
        <v>0</v>
      </c>
      <c r="R149" s="236" t="s">
        <v>377</v>
      </c>
      <c r="S149" s="236" t="s">
        <v>185</v>
      </c>
      <c r="T149" s="237" t="s">
        <v>185</v>
      </c>
      <c r="U149" s="222">
        <v>0.21149999999999999</v>
      </c>
      <c r="V149" s="222">
        <f>ROUND(E149*U149,2)</f>
        <v>25.07</v>
      </c>
      <c r="W149" s="222"/>
      <c r="X149" s="222" t="s">
        <v>481</v>
      </c>
      <c r="Y149" s="222" t="s">
        <v>188</v>
      </c>
      <c r="Z149" s="212"/>
      <c r="AA149" s="212"/>
      <c r="AB149" s="212"/>
      <c r="AC149" s="212"/>
      <c r="AD149" s="212"/>
      <c r="AE149" s="212"/>
      <c r="AF149" s="212"/>
      <c r="AG149" s="212" t="s">
        <v>637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2" x14ac:dyDescent="0.25">
      <c r="A150" s="219"/>
      <c r="B150" s="220"/>
      <c r="C150" s="249" t="s">
        <v>638</v>
      </c>
      <c r="D150" s="248"/>
      <c r="E150" s="248"/>
      <c r="F150" s="248"/>
      <c r="G150" s="248"/>
      <c r="H150" s="222"/>
      <c r="I150" s="222"/>
      <c r="J150" s="222"/>
      <c r="K150" s="222"/>
      <c r="L150" s="222"/>
      <c r="M150" s="222"/>
      <c r="N150" s="221"/>
      <c r="O150" s="221"/>
      <c r="P150" s="221"/>
      <c r="Q150" s="221"/>
      <c r="R150" s="222"/>
      <c r="S150" s="222"/>
      <c r="T150" s="222"/>
      <c r="U150" s="222"/>
      <c r="V150" s="222"/>
      <c r="W150" s="222"/>
      <c r="X150" s="222"/>
      <c r="Y150" s="222"/>
      <c r="Z150" s="212"/>
      <c r="AA150" s="212"/>
      <c r="AB150" s="212"/>
      <c r="AC150" s="212"/>
      <c r="AD150" s="212"/>
      <c r="AE150" s="212"/>
      <c r="AF150" s="212"/>
      <c r="AG150" s="212" t="s">
        <v>226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x14ac:dyDescent="0.25">
      <c r="A151" s="224" t="s">
        <v>180</v>
      </c>
      <c r="B151" s="225" t="s">
        <v>140</v>
      </c>
      <c r="C151" s="240" t="s">
        <v>141</v>
      </c>
      <c r="D151" s="226"/>
      <c r="E151" s="227"/>
      <c r="F151" s="228"/>
      <c r="G151" s="228">
        <f>SUMIF(AG152:AG154,"&lt;&gt;NOR",G152:G154)</f>
        <v>0</v>
      </c>
      <c r="H151" s="228"/>
      <c r="I151" s="228">
        <f>SUM(I152:I154)</f>
        <v>0</v>
      </c>
      <c r="J151" s="228"/>
      <c r="K151" s="228">
        <f>SUM(K152:K154)</f>
        <v>0</v>
      </c>
      <c r="L151" s="228"/>
      <c r="M151" s="228">
        <f>SUM(M152:M154)</f>
        <v>0</v>
      </c>
      <c r="N151" s="227"/>
      <c r="O151" s="227">
        <f>SUM(O152:O154)</f>
        <v>0.03</v>
      </c>
      <c r="P151" s="227"/>
      <c r="Q151" s="227">
        <f>SUM(Q152:Q154)</f>
        <v>0</v>
      </c>
      <c r="R151" s="228"/>
      <c r="S151" s="228"/>
      <c r="T151" s="229"/>
      <c r="U151" s="223"/>
      <c r="V151" s="223">
        <f>SUM(V152:V154)</f>
        <v>6.05</v>
      </c>
      <c r="W151" s="223"/>
      <c r="X151" s="223"/>
      <c r="Y151" s="223"/>
      <c r="AG151" t="s">
        <v>181</v>
      </c>
    </row>
    <row r="152" spans="1:60" ht="20.399999999999999" outlineLevel="1" x14ac:dyDescent="0.25">
      <c r="A152" s="255">
        <v>46</v>
      </c>
      <c r="B152" s="256" t="s">
        <v>730</v>
      </c>
      <c r="C152" s="265" t="s">
        <v>731</v>
      </c>
      <c r="D152" s="257" t="s">
        <v>415</v>
      </c>
      <c r="E152" s="258">
        <v>12</v>
      </c>
      <c r="F152" s="259"/>
      <c r="G152" s="260">
        <f>ROUND(E152*F152,2)</f>
        <v>0</v>
      </c>
      <c r="H152" s="259"/>
      <c r="I152" s="260">
        <f>ROUND(E152*H152,2)</f>
        <v>0</v>
      </c>
      <c r="J152" s="259"/>
      <c r="K152" s="260">
        <f>ROUND(E152*J152,2)</f>
        <v>0</v>
      </c>
      <c r="L152" s="260">
        <v>21</v>
      </c>
      <c r="M152" s="260">
        <f>G152*(1+L152/100)</f>
        <v>0</v>
      </c>
      <c r="N152" s="258">
        <v>2.8999999999999998E-3</v>
      </c>
      <c r="O152" s="258">
        <f>ROUND(E152*N152,2)</f>
        <v>0.03</v>
      </c>
      <c r="P152" s="258">
        <v>0</v>
      </c>
      <c r="Q152" s="258">
        <f>ROUND(E152*P152,2)</f>
        <v>0</v>
      </c>
      <c r="R152" s="260" t="s">
        <v>732</v>
      </c>
      <c r="S152" s="260" t="s">
        <v>185</v>
      </c>
      <c r="T152" s="261" t="s">
        <v>185</v>
      </c>
      <c r="U152" s="222">
        <v>0.5</v>
      </c>
      <c r="V152" s="222">
        <f>ROUND(E152*U152,2)</f>
        <v>6</v>
      </c>
      <c r="W152" s="222"/>
      <c r="X152" s="222" t="s">
        <v>223</v>
      </c>
      <c r="Y152" s="222" t="s">
        <v>188</v>
      </c>
      <c r="Z152" s="212"/>
      <c r="AA152" s="212"/>
      <c r="AB152" s="212"/>
      <c r="AC152" s="212"/>
      <c r="AD152" s="212"/>
      <c r="AE152" s="212"/>
      <c r="AF152" s="212"/>
      <c r="AG152" s="212" t="s">
        <v>224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1" x14ac:dyDescent="0.25">
      <c r="A153" s="231">
        <v>47</v>
      </c>
      <c r="B153" s="232" t="s">
        <v>733</v>
      </c>
      <c r="C153" s="241" t="s">
        <v>734</v>
      </c>
      <c r="D153" s="233" t="s">
        <v>333</v>
      </c>
      <c r="E153" s="234">
        <v>3.4799999999999998E-2</v>
      </c>
      <c r="F153" s="235"/>
      <c r="G153" s="236">
        <f>ROUND(E153*F153,2)</f>
        <v>0</v>
      </c>
      <c r="H153" s="235"/>
      <c r="I153" s="236">
        <f>ROUND(E153*H153,2)</f>
        <v>0</v>
      </c>
      <c r="J153" s="235"/>
      <c r="K153" s="236">
        <f>ROUND(E153*J153,2)</f>
        <v>0</v>
      </c>
      <c r="L153" s="236">
        <v>21</v>
      </c>
      <c r="M153" s="236">
        <f>G153*(1+L153/100)</f>
        <v>0</v>
      </c>
      <c r="N153" s="234">
        <v>0</v>
      </c>
      <c r="O153" s="234">
        <f>ROUND(E153*N153,2)</f>
        <v>0</v>
      </c>
      <c r="P153" s="234">
        <v>0</v>
      </c>
      <c r="Q153" s="234">
        <f>ROUND(E153*P153,2)</f>
        <v>0</v>
      </c>
      <c r="R153" s="236" t="s">
        <v>732</v>
      </c>
      <c r="S153" s="236" t="s">
        <v>185</v>
      </c>
      <c r="T153" s="237" t="s">
        <v>185</v>
      </c>
      <c r="U153" s="222">
        <v>1.5169999999999999</v>
      </c>
      <c r="V153" s="222">
        <f>ROUND(E153*U153,2)</f>
        <v>0.05</v>
      </c>
      <c r="W153" s="222"/>
      <c r="X153" s="222" t="s">
        <v>481</v>
      </c>
      <c r="Y153" s="222" t="s">
        <v>188</v>
      </c>
      <c r="Z153" s="212"/>
      <c r="AA153" s="212"/>
      <c r="AB153" s="212"/>
      <c r="AC153" s="212"/>
      <c r="AD153" s="212"/>
      <c r="AE153" s="212"/>
      <c r="AF153" s="212"/>
      <c r="AG153" s="212" t="s">
        <v>637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2" x14ac:dyDescent="0.25">
      <c r="A154" s="219"/>
      <c r="B154" s="220"/>
      <c r="C154" s="249" t="s">
        <v>735</v>
      </c>
      <c r="D154" s="248"/>
      <c r="E154" s="248"/>
      <c r="F154" s="248"/>
      <c r="G154" s="248"/>
      <c r="H154" s="222"/>
      <c r="I154" s="222"/>
      <c r="J154" s="222"/>
      <c r="K154" s="222"/>
      <c r="L154" s="222"/>
      <c r="M154" s="222"/>
      <c r="N154" s="221"/>
      <c r="O154" s="221"/>
      <c r="P154" s="221"/>
      <c r="Q154" s="221"/>
      <c r="R154" s="222"/>
      <c r="S154" s="222"/>
      <c r="T154" s="222"/>
      <c r="U154" s="222"/>
      <c r="V154" s="222"/>
      <c r="W154" s="222"/>
      <c r="X154" s="222"/>
      <c r="Y154" s="222"/>
      <c r="Z154" s="212"/>
      <c r="AA154" s="212"/>
      <c r="AB154" s="212"/>
      <c r="AC154" s="212"/>
      <c r="AD154" s="212"/>
      <c r="AE154" s="212"/>
      <c r="AF154" s="212"/>
      <c r="AG154" s="212" t="s">
        <v>226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x14ac:dyDescent="0.25">
      <c r="A155" s="3"/>
      <c r="B155" s="4"/>
      <c r="C155" s="243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v>15</v>
      </c>
      <c r="AF155">
        <v>21</v>
      </c>
      <c r="AG155" t="s">
        <v>166</v>
      </c>
    </row>
    <row r="156" spans="1:60" x14ac:dyDescent="0.25">
      <c r="A156" s="215"/>
      <c r="B156" s="216" t="s">
        <v>29</v>
      </c>
      <c r="C156" s="244"/>
      <c r="D156" s="217"/>
      <c r="E156" s="218"/>
      <c r="F156" s="218"/>
      <c r="G156" s="230">
        <f>G8+G12+G26+G39+G62+G85+G96+G109+G122+G148+G151</f>
        <v>0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AE156">
        <f>SUMIF(L7:L154,AE155,G7:G154)</f>
        <v>0</v>
      </c>
      <c r="AF156">
        <f>SUMIF(L7:L154,AF155,G7:G154)</f>
        <v>0</v>
      </c>
      <c r="AG156" t="s">
        <v>216</v>
      </c>
    </row>
    <row r="157" spans="1:60" x14ac:dyDescent="0.25">
      <c r="A157" s="251" t="s">
        <v>498</v>
      </c>
      <c r="B157" s="251"/>
      <c r="C157" s="243"/>
      <c r="D157" s="6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60" x14ac:dyDescent="0.25">
      <c r="A158" s="3"/>
      <c r="B158" s="4" t="s">
        <v>736</v>
      </c>
      <c r="C158" s="243" t="s">
        <v>737</v>
      </c>
      <c r="D158" s="6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AG158" t="s">
        <v>501</v>
      </c>
    </row>
    <row r="159" spans="1:60" x14ac:dyDescent="0.25">
      <c r="A159" s="3"/>
      <c r="B159" s="4" t="s">
        <v>738</v>
      </c>
      <c r="C159" s="243" t="s">
        <v>642</v>
      </c>
      <c r="D159" s="6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G159" t="s">
        <v>504</v>
      </c>
    </row>
    <row r="160" spans="1:60" x14ac:dyDescent="0.25">
      <c r="A160" s="3"/>
      <c r="B160" s="4"/>
      <c r="C160" s="243" t="s">
        <v>505</v>
      </c>
      <c r="D160" s="6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AG160" t="s">
        <v>506</v>
      </c>
    </row>
    <row r="161" spans="1:33" x14ac:dyDescent="0.25">
      <c r="A161" s="3"/>
      <c r="B161" s="4"/>
      <c r="C161" s="243"/>
      <c r="D161" s="6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33" x14ac:dyDescent="0.25">
      <c r="C162" s="245"/>
      <c r="D162" s="10"/>
      <c r="AG162" t="s">
        <v>217</v>
      </c>
    </row>
    <row r="163" spans="1:33" x14ac:dyDescent="0.25">
      <c r="D163" s="10"/>
    </row>
    <row r="164" spans="1:33" x14ac:dyDescent="0.25">
      <c r="D164" s="10"/>
    </row>
    <row r="165" spans="1:33" x14ac:dyDescent="0.25">
      <c r="D165" s="10"/>
    </row>
    <row r="166" spans="1:33" x14ac:dyDescent="0.25">
      <c r="D166" s="10"/>
    </row>
    <row r="167" spans="1:33" x14ac:dyDescent="0.25">
      <c r="D167" s="10"/>
    </row>
    <row r="168" spans="1:33" x14ac:dyDescent="0.25">
      <c r="D168" s="10"/>
    </row>
    <row r="169" spans="1:33" x14ac:dyDescent="0.25">
      <c r="D169" s="10"/>
    </row>
    <row r="170" spans="1:33" x14ac:dyDescent="0.25">
      <c r="D170" s="10"/>
    </row>
    <row r="171" spans="1:33" x14ac:dyDescent="0.25">
      <c r="D171" s="10"/>
    </row>
    <row r="172" spans="1:33" x14ac:dyDescent="0.25">
      <c r="D172" s="10"/>
    </row>
    <row r="173" spans="1:33" x14ac:dyDescent="0.25">
      <c r="D173" s="10"/>
    </row>
    <row r="174" spans="1:33" x14ac:dyDescent="0.25">
      <c r="D174" s="10"/>
    </row>
    <row r="175" spans="1:33" x14ac:dyDescent="0.25">
      <c r="D175" s="10"/>
    </row>
    <row r="176" spans="1:33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jIIssmm0nu758Zb3qKOcwxnyxVVvNccVmpinzIp2jbB0UZMLoV/oAnURSkP5XfFRSX4YmnvwkNJSYMN7f18NHQ==" saltValue="1rUA6p3txeJlYrjHVy5Gog==" spinCount="100000" sheet="1" formatRows="0"/>
  <mergeCells count="34">
    <mergeCell ref="C129:G129"/>
    <mergeCell ref="C131:G131"/>
    <mergeCell ref="C134:G134"/>
    <mergeCell ref="C136:G136"/>
    <mergeCell ref="C150:G150"/>
    <mergeCell ref="C154:G154"/>
    <mergeCell ref="C101:G101"/>
    <mergeCell ref="C104:G104"/>
    <mergeCell ref="C107:G107"/>
    <mergeCell ref="C111:G111"/>
    <mergeCell ref="C114:G114"/>
    <mergeCell ref="C126:G126"/>
    <mergeCell ref="C67:G67"/>
    <mergeCell ref="C68:G68"/>
    <mergeCell ref="C79:G79"/>
    <mergeCell ref="C87:G87"/>
    <mergeCell ref="C90:G90"/>
    <mergeCell ref="C98:G98"/>
    <mergeCell ref="C34:G34"/>
    <mergeCell ref="C37:G37"/>
    <mergeCell ref="C41:G41"/>
    <mergeCell ref="C49:G49"/>
    <mergeCell ref="C53:G53"/>
    <mergeCell ref="C60:G60"/>
    <mergeCell ref="A1:G1"/>
    <mergeCell ref="C2:G2"/>
    <mergeCell ref="C3:G3"/>
    <mergeCell ref="C4:G4"/>
    <mergeCell ref="A157:B157"/>
    <mergeCell ref="C10:G10"/>
    <mergeCell ref="C14:G14"/>
    <mergeCell ref="C19:G19"/>
    <mergeCell ref="C28:G28"/>
    <mergeCell ref="C31:G3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6" customWidth="1"/>
    <col min="3" max="3" width="63.33203125" style="176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8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7" t="s">
        <v>218</v>
      </c>
      <c r="B1" s="197"/>
      <c r="C1" s="197"/>
      <c r="D1" s="197"/>
      <c r="E1" s="197"/>
      <c r="F1" s="197"/>
      <c r="G1" s="197"/>
      <c r="AG1" t="s">
        <v>153</v>
      </c>
    </row>
    <row r="2" spans="1:60" ht="25.05" customHeight="1" x14ac:dyDescent="0.25">
      <c r="A2" s="198" t="s">
        <v>7</v>
      </c>
      <c r="B2" s="48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5.05" customHeight="1" x14ac:dyDescent="0.25">
      <c r="A3" s="198" t="s">
        <v>8</v>
      </c>
      <c r="B3" s="48" t="s">
        <v>69</v>
      </c>
      <c r="C3" s="201" t="s">
        <v>70</v>
      </c>
      <c r="D3" s="199"/>
      <c r="E3" s="199"/>
      <c r="F3" s="199"/>
      <c r="G3" s="200"/>
      <c r="AC3" s="176" t="s">
        <v>154</v>
      </c>
      <c r="AG3" t="s">
        <v>156</v>
      </c>
    </row>
    <row r="4" spans="1:60" ht="25.05" customHeight="1" x14ac:dyDescent="0.25">
      <c r="A4" s="202" t="s">
        <v>9</v>
      </c>
      <c r="B4" s="203" t="s">
        <v>69</v>
      </c>
      <c r="C4" s="204" t="s">
        <v>70</v>
      </c>
      <c r="D4" s="205"/>
      <c r="E4" s="205"/>
      <c r="F4" s="205"/>
      <c r="G4" s="206"/>
      <c r="AG4" t="s">
        <v>157</v>
      </c>
    </row>
    <row r="5" spans="1:60" x14ac:dyDescent="0.25">
      <c r="D5" s="10"/>
    </row>
    <row r="6" spans="1:60" ht="39.6" x14ac:dyDescent="0.25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5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5">
      <c r="A8" s="224" t="s">
        <v>180</v>
      </c>
      <c r="B8" s="225" t="s">
        <v>104</v>
      </c>
      <c r="C8" s="240" t="s">
        <v>105</v>
      </c>
      <c r="D8" s="226"/>
      <c r="E8" s="227"/>
      <c r="F8" s="228"/>
      <c r="G8" s="228">
        <f>SUMIF(AG9:AG16,"&lt;&gt;NOR",G9:G16)</f>
        <v>0</v>
      </c>
      <c r="H8" s="228"/>
      <c r="I8" s="228">
        <f>SUM(I9:I16)</f>
        <v>0</v>
      </c>
      <c r="J8" s="228"/>
      <c r="K8" s="228">
        <f>SUM(K9:K16)</f>
        <v>0</v>
      </c>
      <c r="L8" s="228"/>
      <c r="M8" s="228">
        <f>SUM(M9:M16)</f>
        <v>0</v>
      </c>
      <c r="N8" s="227"/>
      <c r="O8" s="227">
        <f>SUM(O9:O16)</f>
        <v>0.05</v>
      </c>
      <c r="P8" s="227"/>
      <c r="Q8" s="227">
        <f>SUM(Q9:Q16)</f>
        <v>2.86</v>
      </c>
      <c r="R8" s="228"/>
      <c r="S8" s="228"/>
      <c r="T8" s="229"/>
      <c r="U8" s="223"/>
      <c r="V8" s="223">
        <f>SUM(V9:V16)</f>
        <v>5.6999999999999993</v>
      </c>
      <c r="W8" s="223"/>
      <c r="X8" s="223"/>
      <c r="Y8" s="223"/>
      <c r="AG8" t="s">
        <v>181</v>
      </c>
    </row>
    <row r="9" spans="1:60" ht="20.399999999999999" outlineLevel="1" x14ac:dyDescent="0.25">
      <c r="A9" s="231">
        <v>1</v>
      </c>
      <c r="B9" s="232" t="s">
        <v>245</v>
      </c>
      <c r="C9" s="241" t="s">
        <v>246</v>
      </c>
      <c r="D9" s="233" t="s">
        <v>221</v>
      </c>
      <c r="E9" s="234">
        <v>3.1680000000000001</v>
      </c>
      <c r="F9" s="235"/>
      <c r="G9" s="236">
        <f>ROUND(E9*F9,2)</f>
        <v>0</v>
      </c>
      <c r="H9" s="235"/>
      <c r="I9" s="236">
        <f>ROUND(E9*H9,2)</f>
        <v>0</v>
      </c>
      <c r="J9" s="235"/>
      <c r="K9" s="236">
        <f>ROUND(E9*J9,2)</f>
        <v>0</v>
      </c>
      <c r="L9" s="236">
        <v>21</v>
      </c>
      <c r="M9" s="236">
        <f>G9*(1+L9/100)</f>
        <v>0</v>
      </c>
      <c r="N9" s="234">
        <v>0</v>
      </c>
      <c r="O9" s="234">
        <f>ROUND(E9*N9,2)</f>
        <v>0</v>
      </c>
      <c r="P9" s="234">
        <v>0.66</v>
      </c>
      <c r="Q9" s="234">
        <f>ROUND(E9*P9,2)</f>
        <v>2.09</v>
      </c>
      <c r="R9" s="236" t="s">
        <v>247</v>
      </c>
      <c r="S9" s="236" t="s">
        <v>185</v>
      </c>
      <c r="T9" s="237" t="s">
        <v>185</v>
      </c>
      <c r="U9" s="222">
        <v>1.0529999999999999</v>
      </c>
      <c r="V9" s="222">
        <f>ROUND(E9*U9,2)</f>
        <v>3.34</v>
      </c>
      <c r="W9" s="222"/>
      <c r="X9" s="222" t="s">
        <v>223</v>
      </c>
      <c r="Y9" s="222" t="s">
        <v>188</v>
      </c>
      <c r="Z9" s="212"/>
      <c r="AA9" s="212"/>
      <c r="AB9" s="212"/>
      <c r="AC9" s="212"/>
      <c r="AD9" s="212"/>
      <c r="AE9" s="212"/>
      <c r="AF9" s="212"/>
      <c r="AG9" s="212" t="s">
        <v>224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5">
      <c r="A10" s="219"/>
      <c r="B10" s="220"/>
      <c r="C10" s="250" t="s">
        <v>739</v>
      </c>
      <c r="D10" s="246"/>
      <c r="E10" s="247">
        <v>3.1680000000000001</v>
      </c>
      <c r="F10" s="222"/>
      <c r="G10" s="222"/>
      <c r="H10" s="222"/>
      <c r="I10" s="222"/>
      <c r="J10" s="222"/>
      <c r="K10" s="222"/>
      <c r="L10" s="222"/>
      <c r="M10" s="222"/>
      <c r="N10" s="221"/>
      <c r="O10" s="221"/>
      <c r="P10" s="221"/>
      <c r="Q10" s="221"/>
      <c r="R10" s="222"/>
      <c r="S10" s="222"/>
      <c r="T10" s="222"/>
      <c r="U10" s="222"/>
      <c r="V10" s="222"/>
      <c r="W10" s="222"/>
      <c r="X10" s="222"/>
      <c r="Y10" s="222"/>
      <c r="Z10" s="212"/>
      <c r="AA10" s="212"/>
      <c r="AB10" s="212"/>
      <c r="AC10" s="212"/>
      <c r="AD10" s="212"/>
      <c r="AE10" s="212"/>
      <c r="AF10" s="212"/>
      <c r="AG10" s="212" t="s">
        <v>228</v>
      </c>
      <c r="AH10" s="212">
        <v>0</v>
      </c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5">
      <c r="A11" s="231">
        <v>2</v>
      </c>
      <c r="B11" s="232" t="s">
        <v>249</v>
      </c>
      <c r="C11" s="241" t="s">
        <v>250</v>
      </c>
      <c r="D11" s="233" t="s">
        <v>221</v>
      </c>
      <c r="E11" s="234">
        <v>3.1680000000000001</v>
      </c>
      <c r="F11" s="235"/>
      <c r="G11" s="236">
        <f>ROUND(E11*F11,2)</f>
        <v>0</v>
      </c>
      <c r="H11" s="235"/>
      <c r="I11" s="236">
        <f>ROUND(E11*H11,2)</f>
        <v>0</v>
      </c>
      <c r="J11" s="235"/>
      <c r="K11" s="236">
        <f>ROUND(E11*J11,2)</f>
        <v>0</v>
      </c>
      <c r="L11" s="236">
        <v>21</v>
      </c>
      <c r="M11" s="236">
        <f>G11*(1+L11/100)</f>
        <v>0</v>
      </c>
      <c r="N11" s="234">
        <v>0</v>
      </c>
      <c r="O11" s="234">
        <f>ROUND(E11*N11,2)</f>
        <v>0</v>
      </c>
      <c r="P11" s="234">
        <v>0.24199999999999999</v>
      </c>
      <c r="Q11" s="234">
        <f>ROUND(E11*P11,2)</f>
        <v>0.77</v>
      </c>
      <c r="R11" s="236" t="s">
        <v>247</v>
      </c>
      <c r="S11" s="236" t="s">
        <v>185</v>
      </c>
      <c r="T11" s="237" t="s">
        <v>185</v>
      </c>
      <c r="U11" s="222">
        <v>0.39979999999999999</v>
      </c>
      <c r="V11" s="222">
        <f>ROUND(E11*U11,2)</f>
        <v>1.27</v>
      </c>
      <c r="W11" s="222"/>
      <c r="X11" s="222" t="s">
        <v>223</v>
      </c>
      <c r="Y11" s="222" t="s">
        <v>188</v>
      </c>
      <c r="Z11" s="212"/>
      <c r="AA11" s="212"/>
      <c r="AB11" s="212"/>
      <c r="AC11" s="212"/>
      <c r="AD11" s="212"/>
      <c r="AE11" s="212"/>
      <c r="AF11" s="212"/>
      <c r="AG11" s="212" t="s">
        <v>224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5">
      <c r="A12" s="219"/>
      <c r="B12" s="220"/>
      <c r="C12" s="250" t="s">
        <v>739</v>
      </c>
      <c r="D12" s="246"/>
      <c r="E12" s="247">
        <v>3.1680000000000001</v>
      </c>
      <c r="F12" s="222"/>
      <c r="G12" s="222"/>
      <c r="H12" s="222"/>
      <c r="I12" s="222"/>
      <c r="J12" s="222"/>
      <c r="K12" s="222"/>
      <c r="L12" s="222"/>
      <c r="M12" s="222"/>
      <c r="N12" s="221"/>
      <c r="O12" s="221"/>
      <c r="P12" s="221"/>
      <c r="Q12" s="221"/>
      <c r="R12" s="222"/>
      <c r="S12" s="222"/>
      <c r="T12" s="222"/>
      <c r="U12" s="222"/>
      <c r="V12" s="222"/>
      <c r="W12" s="222"/>
      <c r="X12" s="222"/>
      <c r="Y12" s="222"/>
      <c r="Z12" s="212"/>
      <c r="AA12" s="212"/>
      <c r="AB12" s="212"/>
      <c r="AC12" s="212"/>
      <c r="AD12" s="212"/>
      <c r="AE12" s="212"/>
      <c r="AF12" s="212"/>
      <c r="AG12" s="212" t="s">
        <v>228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1" x14ac:dyDescent="0.25">
      <c r="A13" s="231">
        <v>3</v>
      </c>
      <c r="B13" s="232" t="s">
        <v>507</v>
      </c>
      <c r="C13" s="241" t="s">
        <v>508</v>
      </c>
      <c r="D13" s="233" t="s">
        <v>410</v>
      </c>
      <c r="E13" s="234">
        <v>2</v>
      </c>
      <c r="F13" s="235"/>
      <c r="G13" s="236">
        <f>ROUND(E13*F13,2)</f>
        <v>0</v>
      </c>
      <c r="H13" s="235"/>
      <c r="I13" s="236">
        <f>ROUND(E13*H13,2)</f>
        <v>0</v>
      </c>
      <c r="J13" s="235"/>
      <c r="K13" s="236">
        <f>ROUND(E13*J13,2)</f>
        <v>0</v>
      </c>
      <c r="L13" s="236">
        <v>21</v>
      </c>
      <c r="M13" s="236">
        <f>G13*(1+L13/100)</f>
        <v>0</v>
      </c>
      <c r="N13" s="234">
        <v>2.478E-2</v>
      </c>
      <c r="O13" s="234">
        <f>ROUND(E13*N13,2)</f>
        <v>0.05</v>
      </c>
      <c r="P13" s="234">
        <v>0</v>
      </c>
      <c r="Q13" s="234">
        <f>ROUND(E13*P13,2)</f>
        <v>0</v>
      </c>
      <c r="R13" s="236" t="s">
        <v>232</v>
      </c>
      <c r="S13" s="236" t="s">
        <v>185</v>
      </c>
      <c r="T13" s="237" t="s">
        <v>185</v>
      </c>
      <c r="U13" s="222">
        <v>0.54700000000000004</v>
      </c>
      <c r="V13" s="222">
        <f>ROUND(E13*U13,2)</f>
        <v>1.0900000000000001</v>
      </c>
      <c r="W13" s="222"/>
      <c r="X13" s="222" t="s">
        <v>223</v>
      </c>
      <c r="Y13" s="222" t="s">
        <v>188</v>
      </c>
      <c r="Z13" s="212"/>
      <c r="AA13" s="212"/>
      <c r="AB13" s="212"/>
      <c r="AC13" s="212"/>
      <c r="AD13" s="212"/>
      <c r="AE13" s="212"/>
      <c r="AF13" s="212"/>
      <c r="AG13" s="212" t="s">
        <v>224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1" outlineLevel="2" x14ac:dyDescent="0.25">
      <c r="A14" s="219"/>
      <c r="B14" s="220"/>
      <c r="C14" s="249" t="s">
        <v>509</v>
      </c>
      <c r="D14" s="248"/>
      <c r="E14" s="248"/>
      <c r="F14" s="248"/>
      <c r="G14" s="248"/>
      <c r="H14" s="222"/>
      <c r="I14" s="222"/>
      <c r="J14" s="222"/>
      <c r="K14" s="222"/>
      <c r="L14" s="222"/>
      <c r="M14" s="222"/>
      <c r="N14" s="221"/>
      <c r="O14" s="221"/>
      <c r="P14" s="221"/>
      <c r="Q14" s="221"/>
      <c r="R14" s="222"/>
      <c r="S14" s="222"/>
      <c r="T14" s="222"/>
      <c r="U14" s="222"/>
      <c r="V14" s="222"/>
      <c r="W14" s="222"/>
      <c r="X14" s="222"/>
      <c r="Y14" s="222"/>
      <c r="Z14" s="212"/>
      <c r="AA14" s="212"/>
      <c r="AB14" s="212"/>
      <c r="AC14" s="212"/>
      <c r="AD14" s="212"/>
      <c r="AE14" s="212"/>
      <c r="AF14" s="212"/>
      <c r="AG14" s="212" t="s">
        <v>226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38" t="str">
        <f>C14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14" s="212"/>
      <c r="BC14" s="212"/>
      <c r="BD14" s="212"/>
      <c r="BE14" s="212"/>
      <c r="BF14" s="212"/>
      <c r="BG14" s="212"/>
      <c r="BH14" s="212"/>
    </row>
    <row r="15" spans="1:60" outlineLevel="2" x14ac:dyDescent="0.25">
      <c r="A15" s="219"/>
      <c r="B15" s="220"/>
      <c r="C15" s="250" t="s">
        <v>510</v>
      </c>
      <c r="D15" s="246"/>
      <c r="E15" s="247">
        <v>1</v>
      </c>
      <c r="F15" s="222"/>
      <c r="G15" s="222"/>
      <c r="H15" s="222"/>
      <c r="I15" s="222"/>
      <c r="J15" s="222"/>
      <c r="K15" s="222"/>
      <c r="L15" s="222"/>
      <c r="M15" s="222"/>
      <c r="N15" s="221"/>
      <c r="O15" s="221"/>
      <c r="P15" s="221"/>
      <c r="Q15" s="221"/>
      <c r="R15" s="222"/>
      <c r="S15" s="222"/>
      <c r="T15" s="222"/>
      <c r="U15" s="222"/>
      <c r="V15" s="222"/>
      <c r="W15" s="222"/>
      <c r="X15" s="222"/>
      <c r="Y15" s="222"/>
      <c r="Z15" s="212"/>
      <c r="AA15" s="212"/>
      <c r="AB15" s="212"/>
      <c r="AC15" s="212"/>
      <c r="AD15" s="212"/>
      <c r="AE15" s="212"/>
      <c r="AF15" s="212"/>
      <c r="AG15" s="212" t="s">
        <v>228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5">
      <c r="A16" s="219"/>
      <c r="B16" s="220"/>
      <c r="C16" s="250" t="s">
        <v>511</v>
      </c>
      <c r="D16" s="246"/>
      <c r="E16" s="247">
        <v>1</v>
      </c>
      <c r="F16" s="222"/>
      <c r="G16" s="222"/>
      <c r="H16" s="222"/>
      <c r="I16" s="222"/>
      <c r="J16" s="222"/>
      <c r="K16" s="222"/>
      <c r="L16" s="222"/>
      <c r="M16" s="222"/>
      <c r="N16" s="221"/>
      <c r="O16" s="221"/>
      <c r="P16" s="221"/>
      <c r="Q16" s="221"/>
      <c r="R16" s="222"/>
      <c r="S16" s="222"/>
      <c r="T16" s="222"/>
      <c r="U16" s="222"/>
      <c r="V16" s="222"/>
      <c r="W16" s="222"/>
      <c r="X16" s="222"/>
      <c r="Y16" s="222"/>
      <c r="Z16" s="212"/>
      <c r="AA16" s="212"/>
      <c r="AB16" s="212"/>
      <c r="AC16" s="212"/>
      <c r="AD16" s="212"/>
      <c r="AE16" s="212"/>
      <c r="AF16" s="212"/>
      <c r="AG16" s="212" t="s">
        <v>228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x14ac:dyDescent="0.25">
      <c r="A17" s="224" t="s">
        <v>180</v>
      </c>
      <c r="B17" s="225" t="s">
        <v>108</v>
      </c>
      <c r="C17" s="240" t="s">
        <v>109</v>
      </c>
      <c r="D17" s="226"/>
      <c r="E17" s="227"/>
      <c r="F17" s="228"/>
      <c r="G17" s="228">
        <f>SUMIF(AG18:AG43,"&lt;&gt;NOR",G18:G43)</f>
        <v>0</v>
      </c>
      <c r="H17" s="228"/>
      <c r="I17" s="228">
        <f>SUM(I18:I43)</f>
        <v>0</v>
      </c>
      <c r="J17" s="228"/>
      <c r="K17" s="228">
        <f>SUM(K18:K43)</f>
        <v>0</v>
      </c>
      <c r="L17" s="228"/>
      <c r="M17" s="228">
        <f>SUM(M18:M43)</f>
        <v>0</v>
      </c>
      <c r="N17" s="227"/>
      <c r="O17" s="227">
        <f>SUM(O18:O43)</f>
        <v>0</v>
      </c>
      <c r="P17" s="227"/>
      <c r="Q17" s="227">
        <f>SUM(Q18:Q43)</f>
        <v>0</v>
      </c>
      <c r="R17" s="228"/>
      <c r="S17" s="228"/>
      <c r="T17" s="229"/>
      <c r="U17" s="223"/>
      <c r="V17" s="223">
        <f>SUM(V18:V43)</f>
        <v>52.489999999999995</v>
      </c>
      <c r="W17" s="223"/>
      <c r="X17" s="223"/>
      <c r="Y17" s="223"/>
      <c r="AG17" t="s">
        <v>181</v>
      </c>
    </row>
    <row r="18" spans="1:60" outlineLevel="1" x14ac:dyDescent="0.25">
      <c r="A18" s="231">
        <v>4</v>
      </c>
      <c r="B18" s="232" t="s">
        <v>512</v>
      </c>
      <c r="C18" s="241" t="s">
        <v>513</v>
      </c>
      <c r="D18" s="233" t="s">
        <v>231</v>
      </c>
      <c r="E18" s="234">
        <v>5.3719999999999999</v>
      </c>
      <c r="F18" s="235"/>
      <c r="G18" s="236">
        <f>ROUND(E18*F18,2)</f>
        <v>0</v>
      </c>
      <c r="H18" s="235"/>
      <c r="I18" s="236">
        <f>ROUND(E18*H18,2)</f>
        <v>0</v>
      </c>
      <c r="J18" s="235"/>
      <c r="K18" s="236">
        <f>ROUND(E18*J18,2)</f>
        <v>0</v>
      </c>
      <c r="L18" s="236">
        <v>21</v>
      </c>
      <c r="M18" s="236">
        <f>G18*(1+L18/100)</f>
        <v>0</v>
      </c>
      <c r="N18" s="234">
        <v>0</v>
      </c>
      <c r="O18" s="234">
        <f>ROUND(E18*N18,2)</f>
        <v>0</v>
      </c>
      <c r="P18" s="234">
        <v>0</v>
      </c>
      <c r="Q18" s="234">
        <f>ROUND(E18*P18,2)</f>
        <v>0</v>
      </c>
      <c r="R18" s="236" t="s">
        <v>232</v>
      </c>
      <c r="S18" s="236" t="s">
        <v>185</v>
      </c>
      <c r="T18" s="237" t="s">
        <v>185</v>
      </c>
      <c r="U18" s="222">
        <v>1.7629999999999999</v>
      </c>
      <c r="V18" s="222">
        <f>ROUND(E18*U18,2)</f>
        <v>9.4700000000000006</v>
      </c>
      <c r="W18" s="222"/>
      <c r="X18" s="222" t="s">
        <v>223</v>
      </c>
      <c r="Y18" s="222" t="s">
        <v>188</v>
      </c>
      <c r="Z18" s="212"/>
      <c r="AA18" s="212"/>
      <c r="AB18" s="212"/>
      <c r="AC18" s="212"/>
      <c r="AD18" s="212"/>
      <c r="AE18" s="212"/>
      <c r="AF18" s="212"/>
      <c r="AG18" s="212" t="s">
        <v>224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5">
      <c r="A19" s="219"/>
      <c r="B19" s="220"/>
      <c r="C19" s="249" t="s">
        <v>514</v>
      </c>
      <c r="D19" s="248"/>
      <c r="E19" s="248"/>
      <c r="F19" s="248"/>
      <c r="G19" s="248"/>
      <c r="H19" s="222"/>
      <c r="I19" s="222"/>
      <c r="J19" s="222"/>
      <c r="K19" s="222"/>
      <c r="L19" s="222"/>
      <c r="M19" s="222"/>
      <c r="N19" s="221"/>
      <c r="O19" s="221"/>
      <c r="P19" s="221"/>
      <c r="Q19" s="221"/>
      <c r="R19" s="222"/>
      <c r="S19" s="222"/>
      <c r="T19" s="222"/>
      <c r="U19" s="222"/>
      <c r="V19" s="222"/>
      <c r="W19" s="222"/>
      <c r="X19" s="222"/>
      <c r="Y19" s="222"/>
      <c r="Z19" s="212"/>
      <c r="AA19" s="212"/>
      <c r="AB19" s="212"/>
      <c r="AC19" s="212"/>
      <c r="AD19" s="212"/>
      <c r="AE19" s="212"/>
      <c r="AF19" s="212"/>
      <c r="AG19" s="212" t="s">
        <v>226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38" t="str">
        <f>C19</f>
        <v>Příplatek k cenám hloubených vykopávek za ztížení vykopávky v blízkosti podzemního vedení nebo výbušnin pro jakoukoliv třídu horniny.</v>
      </c>
      <c r="BB19" s="212"/>
      <c r="BC19" s="212"/>
      <c r="BD19" s="212"/>
      <c r="BE19" s="212"/>
      <c r="BF19" s="212"/>
      <c r="BG19" s="212"/>
      <c r="BH19" s="212"/>
    </row>
    <row r="20" spans="1:60" outlineLevel="2" x14ac:dyDescent="0.25">
      <c r="A20" s="219"/>
      <c r="B20" s="220"/>
      <c r="C20" s="250" t="s">
        <v>740</v>
      </c>
      <c r="D20" s="246"/>
      <c r="E20" s="247">
        <v>1.5720000000000001</v>
      </c>
      <c r="F20" s="222"/>
      <c r="G20" s="222"/>
      <c r="H20" s="222"/>
      <c r="I20" s="222"/>
      <c r="J20" s="222"/>
      <c r="K20" s="222"/>
      <c r="L20" s="222"/>
      <c r="M20" s="222"/>
      <c r="N20" s="221"/>
      <c r="O20" s="221"/>
      <c r="P20" s="221"/>
      <c r="Q20" s="221"/>
      <c r="R20" s="222"/>
      <c r="S20" s="222"/>
      <c r="T20" s="222"/>
      <c r="U20" s="222"/>
      <c r="V20" s="222"/>
      <c r="W20" s="222"/>
      <c r="X20" s="222"/>
      <c r="Y20" s="222"/>
      <c r="Z20" s="212"/>
      <c r="AA20" s="212"/>
      <c r="AB20" s="212"/>
      <c r="AC20" s="212"/>
      <c r="AD20" s="212"/>
      <c r="AE20" s="212"/>
      <c r="AF20" s="212"/>
      <c r="AG20" s="212" t="s">
        <v>228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5">
      <c r="A21" s="219"/>
      <c r="B21" s="220"/>
      <c r="C21" s="250" t="s">
        <v>741</v>
      </c>
      <c r="D21" s="246"/>
      <c r="E21" s="247">
        <v>1.9</v>
      </c>
      <c r="F21" s="222"/>
      <c r="G21" s="222"/>
      <c r="H21" s="222"/>
      <c r="I21" s="222"/>
      <c r="J21" s="222"/>
      <c r="K21" s="222"/>
      <c r="L21" s="222"/>
      <c r="M21" s="222"/>
      <c r="N21" s="221"/>
      <c r="O21" s="221"/>
      <c r="P21" s="221"/>
      <c r="Q21" s="221"/>
      <c r="R21" s="222"/>
      <c r="S21" s="222"/>
      <c r="T21" s="222"/>
      <c r="U21" s="222"/>
      <c r="V21" s="222"/>
      <c r="W21" s="222"/>
      <c r="X21" s="222"/>
      <c r="Y21" s="222"/>
      <c r="Z21" s="212"/>
      <c r="AA21" s="212"/>
      <c r="AB21" s="212"/>
      <c r="AC21" s="212"/>
      <c r="AD21" s="212"/>
      <c r="AE21" s="212"/>
      <c r="AF21" s="212"/>
      <c r="AG21" s="212" t="s">
        <v>228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5">
      <c r="A22" s="219"/>
      <c r="B22" s="220"/>
      <c r="C22" s="250" t="s">
        <v>742</v>
      </c>
      <c r="D22" s="246"/>
      <c r="E22" s="247">
        <v>1.9</v>
      </c>
      <c r="F22" s="222"/>
      <c r="G22" s="222"/>
      <c r="H22" s="222"/>
      <c r="I22" s="222"/>
      <c r="J22" s="222"/>
      <c r="K22" s="222"/>
      <c r="L22" s="222"/>
      <c r="M22" s="222"/>
      <c r="N22" s="221"/>
      <c r="O22" s="221"/>
      <c r="P22" s="221"/>
      <c r="Q22" s="221"/>
      <c r="R22" s="222"/>
      <c r="S22" s="222"/>
      <c r="T22" s="222"/>
      <c r="U22" s="222"/>
      <c r="V22" s="222"/>
      <c r="W22" s="222"/>
      <c r="X22" s="222"/>
      <c r="Y22" s="222"/>
      <c r="Z22" s="212"/>
      <c r="AA22" s="212"/>
      <c r="AB22" s="212"/>
      <c r="AC22" s="212"/>
      <c r="AD22" s="212"/>
      <c r="AE22" s="212"/>
      <c r="AF22" s="212"/>
      <c r="AG22" s="212" t="s">
        <v>228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1" x14ac:dyDescent="0.25">
      <c r="A23" s="231">
        <v>5</v>
      </c>
      <c r="B23" s="232" t="s">
        <v>271</v>
      </c>
      <c r="C23" s="241" t="s">
        <v>272</v>
      </c>
      <c r="D23" s="233" t="s">
        <v>231</v>
      </c>
      <c r="E23" s="234">
        <v>231.90958000000001</v>
      </c>
      <c r="F23" s="235"/>
      <c r="G23" s="236">
        <f>ROUND(E23*F23,2)</f>
        <v>0</v>
      </c>
      <c r="H23" s="235"/>
      <c r="I23" s="236">
        <f>ROUND(E23*H23,2)</f>
        <v>0</v>
      </c>
      <c r="J23" s="235"/>
      <c r="K23" s="236">
        <f>ROUND(E23*J23,2)</f>
        <v>0</v>
      </c>
      <c r="L23" s="236">
        <v>21</v>
      </c>
      <c r="M23" s="236">
        <f>G23*(1+L23/100)</f>
        <v>0</v>
      </c>
      <c r="N23" s="234">
        <v>0</v>
      </c>
      <c r="O23" s="234">
        <f>ROUND(E23*N23,2)</f>
        <v>0</v>
      </c>
      <c r="P23" s="234">
        <v>0</v>
      </c>
      <c r="Q23" s="234">
        <f>ROUND(E23*P23,2)</f>
        <v>0</v>
      </c>
      <c r="R23" s="236" t="s">
        <v>232</v>
      </c>
      <c r="S23" s="236" t="s">
        <v>185</v>
      </c>
      <c r="T23" s="237" t="s">
        <v>185</v>
      </c>
      <c r="U23" s="222">
        <v>0.16</v>
      </c>
      <c r="V23" s="222">
        <f>ROUND(E23*U23,2)</f>
        <v>37.11</v>
      </c>
      <c r="W23" s="222"/>
      <c r="X23" s="222" t="s">
        <v>223</v>
      </c>
      <c r="Y23" s="222" t="s">
        <v>188</v>
      </c>
      <c r="Z23" s="212"/>
      <c r="AA23" s="212"/>
      <c r="AB23" s="212"/>
      <c r="AC23" s="212"/>
      <c r="AD23" s="212"/>
      <c r="AE23" s="212"/>
      <c r="AF23" s="212"/>
      <c r="AG23" s="212" t="s">
        <v>253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1" outlineLevel="2" x14ac:dyDescent="0.25">
      <c r="A24" s="219"/>
      <c r="B24" s="220"/>
      <c r="C24" s="249" t="s">
        <v>273</v>
      </c>
      <c r="D24" s="248"/>
      <c r="E24" s="248"/>
      <c r="F24" s="248"/>
      <c r="G24" s="248"/>
      <c r="H24" s="222"/>
      <c r="I24" s="222"/>
      <c r="J24" s="222"/>
      <c r="K24" s="222"/>
      <c r="L24" s="222"/>
      <c r="M24" s="222"/>
      <c r="N24" s="221"/>
      <c r="O24" s="221"/>
      <c r="P24" s="221"/>
      <c r="Q24" s="221"/>
      <c r="R24" s="222"/>
      <c r="S24" s="222"/>
      <c r="T24" s="222"/>
      <c r="U24" s="222"/>
      <c r="V24" s="222"/>
      <c r="W24" s="222"/>
      <c r="X24" s="222"/>
      <c r="Y24" s="222"/>
      <c r="Z24" s="212"/>
      <c r="AA24" s="212"/>
      <c r="AB24" s="212"/>
      <c r="AC24" s="212"/>
      <c r="AD24" s="212"/>
      <c r="AE24" s="212"/>
      <c r="AF24" s="212"/>
      <c r="AG24" s="212" t="s">
        <v>226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38" t="str">
        <f>C24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4" s="212"/>
      <c r="BC24" s="212"/>
      <c r="BD24" s="212"/>
      <c r="BE24" s="212"/>
      <c r="BF24" s="212"/>
      <c r="BG24" s="212"/>
      <c r="BH24" s="212"/>
    </row>
    <row r="25" spans="1:60" ht="20.399999999999999" outlineLevel="2" x14ac:dyDescent="0.25">
      <c r="A25" s="219"/>
      <c r="B25" s="220"/>
      <c r="C25" s="250" t="s">
        <v>743</v>
      </c>
      <c r="D25" s="246"/>
      <c r="E25" s="247">
        <v>51.467880000000001</v>
      </c>
      <c r="F25" s="222"/>
      <c r="G25" s="222"/>
      <c r="H25" s="222"/>
      <c r="I25" s="222"/>
      <c r="J25" s="222"/>
      <c r="K25" s="222"/>
      <c r="L25" s="222"/>
      <c r="M25" s="222"/>
      <c r="N25" s="221"/>
      <c r="O25" s="221"/>
      <c r="P25" s="221"/>
      <c r="Q25" s="221"/>
      <c r="R25" s="222"/>
      <c r="S25" s="222"/>
      <c r="T25" s="222"/>
      <c r="U25" s="222"/>
      <c r="V25" s="222"/>
      <c r="W25" s="222"/>
      <c r="X25" s="222"/>
      <c r="Y25" s="222"/>
      <c r="Z25" s="212"/>
      <c r="AA25" s="212"/>
      <c r="AB25" s="212"/>
      <c r="AC25" s="212"/>
      <c r="AD25" s="212"/>
      <c r="AE25" s="212"/>
      <c r="AF25" s="212"/>
      <c r="AG25" s="212" t="s">
        <v>228</v>
      </c>
      <c r="AH25" s="212">
        <v>0</v>
      </c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3" x14ac:dyDescent="0.25">
      <c r="A26" s="219"/>
      <c r="B26" s="220"/>
      <c r="C26" s="250" t="s">
        <v>744</v>
      </c>
      <c r="D26" s="246"/>
      <c r="E26" s="247">
        <v>76.300439999999995</v>
      </c>
      <c r="F26" s="222"/>
      <c r="G26" s="222"/>
      <c r="H26" s="222"/>
      <c r="I26" s="222"/>
      <c r="J26" s="222"/>
      <c r="K26" s="222"/>
      <c r="L26" s="222"/>
      <c r="M26" s="222"/>
      <c r="N26" s="221"/>
      <c r="O26" s="221"/>
      <c r="P26" s="221"/>
      <c r="Q26" s="221"/>
      <c r="R26" s="222"/>
      <c r="S26" s="222"/>
      <c r="T26" s="222"/>
      <c r="U26" s="222"/>
      <c r="V26" s="222"/>
      <c r="W26" s="222"/>
      <c r="X26" s="222"/>
      <c r="Y26" s="222"/>
      <c r="Z26" s="212"/>
      <c r="AA26" s="212"/>
      <c r="AB26" s="212"/>
      <c r="AC26" s="212"/>
      <c r="AD26" s="212"/>
      <c r="AE26" s="212"/>
      <c r="AF26" s="212"/>
      <c r="AG26" s="212" t="s">
        <v>228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5">
      <c r="A27" s="219"/>
      <c r="B27" s="220"/>
      <c r="C27" s="250" t="s">
        <v>745</v>
      </c>
      <c r="D27" s="246"/>
      <c r="E27" s="247">
        <v>74.791920000000005</v>
      </c>
      <c r="F27" s="222"/>
      <c r="G27" s="222"/>
      <c r="H27" s="222"/>
      <c r="I27" s="222"/>
      <c r="J27" s="222"/>
      <c r="K27" s="222"/>
      <c r="L27" s="222"/>
      <c r="M27" s="222"/>
      <c r="N27" s="221"/>
      <c r="O27" s="221"/>
      <c r="P27" s="221"/>
      <c r="Q27" s="221"/>
      <c r="R27" s="222"/>
      <c r="S27" s="222"/>
      <c r="T27" s="222"/>
      <c r="U27" s="222"/>
      <c r="V27" s="222"/>
      <c r="W27" s="222"/>
      <c r="X27" s="222"/>
      <c r="Y27" s="222"/>
      <c r="Z27" s="212"/>
      <c r="AA27" s="212"/>
      <c r="AB27" s="212"/>
      <c r="AC27" s="212"/>
      <c r="AD27" s="212"/>
      <c r="AE27" s="212"/>
      <c r="AF27" s="212"/>
      <c r="AG27" s="212" t="s">
        <v>228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5">
      <c r="A28" s="219"/>
      <c r="B28" s="220"/>
      <c r="C28" s="250" t="s">
        <v>746</v>
      </c>
      <c r="D28" s="246"/>
      <c r="E28" s="247">
        <v>12.40372</v>
      </c>
      <c r="F28" s="222"/>
      <c r="G28" s="222"/>
      <c r="H28" s="222"/>
      <c r="I28" s="222"/>
      <c r="J28" s="222"/>
      <c r="K28" s="222"/>
      <c r="L28" s="222"/>
      <c r="M28" s="222"/>
      <c r="N28" s="221"/>
      <c r="O28" s="221"/>
      <c r="P28" s="221"/>
      <c r="Q28" s="221"/>
      <c r="R28" s="222"/>
      <c r="S28" s="222"/>
      <c r="T28" s="222"/>
      <c r="U28" s="222"/>
      <c r="V28" s="222"/>
      <c r="W28" s="222"/>
      <c r="X28" s="222"/>
      <c r="Y28" s="222"/>
      <c r="Z28" s="212"/>
      <c r="AA28" s="212"/>
      <c r="AB28" s="212"/>
      <c r="AC28" s="212"/>
      <c r="AD28" s="212"/>
      <c r="AE28" s="212"/>
      <c r="AF28" s="212"/>
      <c r="AG28" s="212" t="s">
        <v>228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5">
      <c r="A29" s="219"/>
      <c r="B29" s="220"/>
      <c r="C29" s="250" t="s">
        <v>747</v>
      </c>
      <c r="D29" s="246"/>
      <c r="E29" s="247">
        <v>44.3825</v>
      </c>
      <c r="F29" s="222"/>
      <c r="G29" s="222"/>
      <c r="H29" s="222"/>
      <c r="I29" s="222"/>
      <c r="J29" s="222"/>
      <c r="K29" s="222"/>
      <c r="L29" s="222"/>
      <c r="M29" s="222"/>
      <c r="N29" s="221"/>
      <c r="O29" s="221"/>
      <c r="P29" s="221"/>
      <c r="Q29" s="221"/>
      <c r="R29" s="222"/>
      <c r="S29" s="222"/>
      <c r="T29" s="222"/>
      <c r="U29" s="222"/>
      <c r="V29" s="222"/>
      <c r="W29" s="222"/>
      <c r="X29" s="222"/>
      <c r="Y29" s="222"/>
      <c r="Z29" s="212"/>
      <c r="AA29" s="212"/>
      <c r="AB29" s="212"/>
      <c r="AC29" s="212"/>
      <c r="AD29" s="212"/>
      <c r="AE29" s="212"/>
      <c r="AF29" s="212"/>
      <c r="AG29" s="212" t="s">
        <v>228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5">
      <c r="A30" s="219"/>
      <c r="B30" s="220"/>
      <c r="C30" s="250" t="s">
        <v>748</v>
      </c>
      <c r="D30" s="246"/>
      <c r="E30" s="247">
        <v>-26.138000000000002</v>
      </c>
      <c r="F30" s="222"/>
      <c r="G30" s="222"/>
      <c r="H30" s="222"/>
      <c r="I30" s="222"/>
      <c r="J30" s="222"/>
      <c r="K30" s="222"/>
      <c r="L30" s="222"/>
      <c r="M30" s="222"/>
      <c r="N30" s="221"/>
      <c r="O30" s="221"/>
      <c r="P30" s="221"/>
      <c r="Q30" s="221"/>
      <c r="R30" s="222"/>
      <c r="S30" s="222"/>
      <c r="T30" s="222"/>
      <c r="U30" s="222"/>
      <c r="V30" s="222"/>
      <c r="W30" s="222"/>
      <c r="X30" s="222"/>
      <c r="Y30" s="222"/>
      <c r="Z30" s="212"/>
      <c r="AA30" s="212"/>
      <c r="AB30" s="212"/>
      <c r="AC30" s="212"/>
      <c r="AD30" s="212"/>
      <c r="AE30" s="212"/>
      <c r="AF30" s="212"/>
      <c r="AG30" s="212" t="s">
        <v>228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3" x14ac:dyDescent="0.25">
      <c r="A31" s="219"/>
      <c r="B31" s="220"/>
      <c r="C31" s="250" t="s">
        <v>749</v>
      </c>
      <c r="D31" s="246"/>
      <c r="E31" s="247">
        <v>-1.29888</v>
      </c>
      <c r="F31" s="222"/>
      <c r="G31" s="222"/>
      <c r="H31" s="222"/>
      <c r="I31" s="222"/>
      <c r="J31" s="222"/>
      <c r="K31" s="222"/>
      <c r="L31" s="222"/>
      <c r="M31" s="222"/>
      <c r="N31" s="221"/>
      <c r="O31" s="221"/>
      <c r="P31" s="221"/>
      <c r="Q31" s="221"/>
      <c r="R31" s="222"/>
      <c r="S31" s="222"/>
      <c r="T31" s="222"/>
      <c r="U31" s="222"/>
      <c r="V31" s="222"/>
      <c r="W31" s="222"/>
      <c r="X31" s="222"/>
      <c r="Y31" s="222"/>
      <c r="Z31" s="212"/>
      <c r="AA31" s="212"/>
      <c r="AB31" s="212"/>
      <c r="AC31" s="212"/>
      <c r="AD31" s="212"/>
      <c r="AE31" s="212"/>
      <c r="AF31" s="212"/>
      <c r="AG31" s="212" t="s">
        <v>228</v>
      </c>
      <c r="AH31" s="212">
        <v>0</v>
      </c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5">
      <c r="A32" s="231">
        <v>6</v>
      </c>
      <c r="B32" s="232" t="s">
        <v>276</v>
      </c>
      <c r="C32" s="241" t="s">
        <v>277</v>
      </c>
      <c r="D32" s="233" t="s">
        <v>231</v>
      </c>
      <c r="E32" s="234">
        <v>69.572869999999995</v>
      </c>
      <c r="F32" s="235"/>
      <c r="G32" s="236">
        <f>ROUND(E32*F32,2)</f>
        <v>0</v>
      </c>
      <c r="H32" s="235"/>
      <c r="I32" s="236">
        <f>ROUND(E32*H32,2)</f>
        <v>0</v>
      </c>
      <c r="J32" s="235"/>
      <c r="K32" s="236">
        <f>ROUND(E32*J32,2)</f>
        <v>0</v>
      </c>
      <c r="L32" s="236">
        <v>21</v>
      </c>
      <c r="M32" s="236">
        <f>G32*(1+L32/100)</f>
        <v>0</v>
      </c>
      <c r="N32" s="234">
        <v>0</v>
      </c>
      <c r="O32" s="234">
        <f>ROUND(E32*N32,2)</f>
        <v>0</v>
      </c>
      <c r="P32" s="234">
        <v>0</v>
      </c>
      <c r="Q32" s="234">
        <f>ROUND(E32*P32,2)</f>
        <v>0</v>
      </c>
      <c r="R32" s="236" t="s">
        <v>232</v>
      </c>
      <c r="S32" s="236" t="s">
        <v>185</v>
      </c>
      <c r="T32" s="237" t="s">
        <v>185</v>
      </c>
      <c r="U32" s="222">
        <v>8.5000000000000006E-2</v>
      </c>
      <c r="V32" s="222">
        <f>ROUND(E32*U32,2)</f>
        <v>5.91</v>
      </c>
      <c r="W32" s="222"/>
      <c r="X32" s="222" t="s">
        <v>223</v>
      </c>
      <c r="Y32" s="222" t="s">
        <v>188</v>
      </c>
      <c r="Z32" s="212"/>
      <c r="AA32" s="212"/>
      <c r="AB32" s="212"/>
      <c r="AC32" s="212"/>
      <c r="AD32" s="212"/>
      <c r="AE32" s="212"/>
      <c r="AF32" s="212"/>
      <c r="AG32" s="212" t="s">
        <v>253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ht="21" outlineLevel="2" x14ac:dyDescent="0.25">
      <c r="A33" s="219"/>
      <c r="B33" s="220"/>
      <c r="C33" s="249" t="s">
        <v>273</v>
      </c>
      <c r="D33" s="248"/>
      <c r="E33" s="248"/>
      <c r="F33" s="248"/>
      <c r="G33" s="248"/>
      <c r="H33" s="222"/>
      <c r="I33" s="222"/>
      <c r="J33" s="222"/>
      <c r="K33" s="222"/>
      <c r="L33" s="222"/>
      <c r="M33" s="222"/>
      <c r="N33" s="221"/>
      <c r="O33" s="221"/>
      <c r="P33" s="221"/>
      <c r="Q33" s="221"/>
      <c r="R33" s="222"/>
      <c r="S33" s="222"/>
      <c r="T33" s="222"/>
      <c r="U33" s="222"/>
      <c r="V33" s="222"/>
      <c r="W33" s="222"/>
      <c r="X33" s="222"/>
      <c r="Y33" s="222"/>
      <c r="Z33" s="212"/>
      <c r="AA33" s="212"/>
      <c r="AB33" s="212"/>
      <c r="AC33" s="212"/>
      <c r="AD33" s="212"/>
      <c r="AE33" s="212"/>
      <c r="AF33" s="212"/>
      <c r="AG33" s="212" t="s">
        <v>226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38" t="str">
        <f>C33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3" s="212"/>
      <c r="BC33" s="212"/>
      <c r="BD33" s="212"/>
      <c r="BE33" s="212"/>
      <c r="BF33" s="212"/>
      <c r="BG33" s="212"/>
      <c r="BH33" s="212"/>
    </row>
    <row r="34" spans="1:60" outlineLevel="2" x14ac:dyDescent="0.25">
      <c r="A34" s="219"/>
      <c r="B34" s="220"/>
      <c r="C34" s="262" t="s">
        <v>259</v>
      </c>
      <c r="D34" s="252"/>
      <c r="E34" s="253"/>
      <c r="F34" s="222"/>
      <c r="G34" s="222"/>
      <c r="H34" s="222"/>
      <c r="I34" s="222"/>
      <c r="J34" s="222"/>
      <c r="K34" s="222"/>
      <c r="L34" s="222"/>
      <c r="M34" s="222"/>
      <c r="N34" s="221"/>
      <c r="O34" s="221"/>
      <c r="P34" s="221"/>
      <c r="Q34" s="221"/>
      <c r="R34" s="222"/>
      <c r="S34" s="222"/>
      <c r="T34" s="222"/>
      <c r="U34" s="222"/>
      <c r="V34" s="222"/>
      <c r="W34" s="222"/>
      <c r="X34" s="222"/>
      <c r="Y34" s="222"/>
      <c r="Z34" s="212"/>
      <c r="AA34" s="212"/>
      <c r="AB34" s="212"/>
      <c r="AC34" s="212"/>
      <c r="AD34" s="212"/>
      <c r="AE34" s="212"/>
      <c r="AF34" s="212"/>
      <c r="AG34" s="212" t="s">
        <v>228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ht="20.399999999999999" outlineLevel="3" x14ac:dyDescent="0.25">
      <c r="A35" s="219"/>
      <c r="B35" s="220"/>
      <c r="C35" s="263" t="s">
        <v>750</v>
      </c>
      <c r="D35" s="252"/>
      <c r="E35" s="253">
        <v>51.467880000000001</v>
      </c>
      <c r="F35" s="222"/>
      <c r="G35" s="222"/>
      <c r="H35" s="222"/>
      <c r="I35" s="222"/>
      <c r="J35" s="222"/>
      <c r="K35" s="222"/>
      <c r="L35" s="222"/>
      <c r="M35" s="222"/>
      <c r="N35" s="221"/>
      <c r="O35" s="221"/>
      <c r="P35" s="221"/>
      <c r="Q35" s="221"/>
      <c r="R35" s="222"/>
      <c r="S35" s="222"/>
      <c r="T35" s="222"/>
      <c r="U35" s="222"/>
      <c r="V35" s="222"/>
      <c r="W35" s="222"/>
      <c r="X35" s="222"/>
      <c r="Y35" s="222"/>
      <c r="Z35" s="212"/>
      <c r="AA35" s="212"/>
      <c r="AB35" s="212"/>
      <c r="AC35" s="212"/>
      <c r="AD35" s="212"/>
      <c r="AE35" s="212"/>
      <c r="AF35" s="212"/>
      <c r="AG35" s="212" t="s">
        <v>228</v>
      </c>
      <c r="AH35" s="212">
        <v>2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5">
      <c r="A36" s="219"/>
      <c r="B36" s="220"/>
      <c r="C36" s="263" t="s">
        <v>751</v>
      </c>
      <c r="D36" s="252"/>
      <c r="E36" s="253">
        <v>76.300439999999995</v>
      </c>
      <c r="F36" s="222"/>
      <c r="G36" s="222"/>
      <c r="H36" s="222"/>
      <c r="I36" s="222"/>
      <c r="J36" s="222"/>
      <c r="K36" s="222"/>
      <c r="L36" s="222"/>
      <c r="M36" s="222"/>
      <c r="N36" s="221"/>
      <c r="O36" s="221"/>
      <c r="P36" s="221"/>
      <c r="Q36" s="221"/>
      <c r="R36" s="222"/>
      <c r="S36" s="222"/>
      <c r="T36" s="222"/>
      <c r="U36" s="222"/>
      <c r="V36" s="222"/>
      <c r="W36" s="222"/>
      <c r="X36" s="222"/>
      <c r="Y36" s="222"/>
      <c r="Z36" s="212"/>
      <c r="AA36" s="212"/>
      <c r="AB36" s="212"/>
      <c r="AC36" s="212"/>
      <c r="AD36" s="212"/>
      <c r="AE36" s="212"/>
      <c r="AF36" s="212"/>
      <c r="AG36" s="212" t="s">
        <v>228</v>
      </c>
      <c r="AH36" s="212">
        <v>2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3" x14ac:dyDescent="0.25">
      <c r="A37" s="219"/>
      <c r="B37" s="220"/>
      <c r="C37" s="263" t="s">
        <v>752</v>
      </c>
      <c r="D37" s="252"/>
      <c r="E37" s="253">
        <v>74.791920000000005</v>
      </c>
      <c r="F37" s="222"/>
      <c r="G37" s="222"/>
      <c r="H37" s="222"/>
      <c r="I37" s="222"/>
      <c r="J37" s="222"/>
      <c r="K37" s="222"/>
      <c r="L37" s="222"/>
      <c r="M37" s="222"/>
      <c r="N37" s="221"/>
      <c r="O37" s="221"/>
      <c r="P37" s="221"/>
      <c r="Q37" s="221"/>
      <c r="R37" s="222"/>
      <c r="S37" s="222"/>
      <c r="T37" s="222"/>
      <c r="U37" s="222"/>
      <c r="V37" s="222"/>
      <c r="W37" s="222"/>
      <c r="X37" s="222"/>
      <c r="Y37" s="222"/>
      <c r="Z37" s="212"/>
      <c r="AA37" s="212"/>
      <c r="AB37" s="212"/>
      <c r="AC37" s="212"/>
      <c r="AD37" s="212"/>
      <c r="AE37" s="212"/>
      <c r="AF37" s="212"/>
      <c r="AG37" s="212" t="s">
        <v>228</v>
      </c>
      <c r="AH37" s="212">
        <v>2</v>
      </c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outlineLevel="3" x14ac:dyDescent="0.25">
      <c r="A38" s="219"/>
      <c r="B38" s="220"/>
      <c r="C38" s="263" t="s">
        <v>753</v>
      </c>
      <c r="D38" s="252"/>
      <c r="E38" s="253">
        <v>12.40372</v>
      </c>
      <c r="F38" s="222"/>
      <c r="G38" s="222"/>
      <c r="H38" s="222"/>
      <c r="I38" s="222"/>
      <c r="J38" s="222"/>
      <c r="K38" s="222"/>
      <c r="L38" s="222"/>
      <c r="M38" s="222"/>
      <c r="N38" s="221"/>
      <c r="O38" s="221"/>
      <c r="P38" s="221"/>
      <c r="Q38" s="221"/>
      <c r="R38" s="222"/>
      <c r="S38" s="222"/>
      <c r="T38" s="222"/>
      <c r="U38" s="222"/>
      <c r="V38" s="222"/>
      <c r="W38" s="222"/>
      <c r="X38" s="222"/>
      <c r="Y38" s="222"/>
      <c r="Z38" s="212"/>
      <c r="AA38" s="212"/>
      <c r="AB38" s="212"/>
      <c r="AC38" s="212"/>
      <c r="AD38" s="212"/>
      <c r="AE38" s="212"/>
      <c r="AF38" s="212"/>
      <c r="AG38" s="212" t="s">
        <v>228</v>
      </c>
      <c r="AH38" s="212">
        <v>2</v>
      </c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3" x14ac:dyDescent="0.25">
      <c r="A39" s="219"/>
      <c r="B39" s="220"/>
      <c r="C39" s="263" t="s">
        <v>754</v>
      </c>
      <c r="D39" s="252"/>
      <c r="E39" s="253">
        <v>44.3825</v>
      </c>
      <c r="F39" s="222"/>
      <c r="G39" s="222"/>
      <c r="H39" s="222"/>
      <c r="I39" s="222"/>
      <c r="J39" s="222"/>
      <c r="K39" s="222"/>
      <c r="L39" s="222"/>
      <c r="M39" s="222"/>
      <c r="N39" s="221"/>
      <c r="O39" s="221"/>
      <c r="P39" s="221"/>
      <c r="Q39" s="221"/>
      <c r="R39" s="222"/>
      <c r="S39" s="222"/>
      <c r="T39" s="222"/>
      <c r="U39" s="222"/>
      <c r="V39" s="222"/>
      <c r="W39" s="222"/>
      <c r="X39" s="222"/>
      <c r="Y39" s="222"/>
      <c r="Z39" s="212"/>
      <c r="AA39" s="212"/>
      <c r="AB39" s="212"/>
      <c r="AC39" s="212"/>
      <c r="AD39" s="212"/>
      <c r="AE39" s="212"/>
      <c r="AF39" s="212"/>
      <c r="AG39" s="212" t="s">
        <v>228</v>
      </c>
      <c r="AH39" s="212">
        <v>2</v>
      </c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3" x14ac:dyDescent="0.25">
      <c r="A40" s="219"/>
      <c r="B40" s="220"/>
      <c r="C40" s="263" t="s">
        <v>755</v>
      </c>
      <c r="D40" s="252"/>
      <c r="E40" s="253">
        <v>-26.138000000000002</v>
      </c>
      <c r="F40" s="222"/>
      <c r="G40" s="222"/>
      <c r="H40" s="222"/>
      <c r="I40" s="222"/>
      <c r="J40" s="222"/>
      <c r="K40" s="222"/>
      <c r="L40" s="222"/>
      <c r="M40" s="222"/>
      <c r="N40" s="221"/>
      <c r="O40" s="221"/>
      <c r="P40" s="221"/>
      <c r="Q40" s="221"/>
      <c r="R40" s="222"/>
      <c r="S40" s="222"/>
      <c r="T40" s="222"/>
      <c r="U40" s="222"/>
      <c r="V40" s="222"/>
      <c r="W40" s="222"/>
      <c r="X40" s="222"/>
      <c r="Y40" s="222"/>
      <c r="Z40" s="212"/>
      <c r="AA40" s="212"/>
      <c r="AB40" s="212"/>
      <c r="AC40" s="212"/>
      <c r="AD40" s="212"/>
      <c r="AE40" s="212"/>
      <c r="AF40" s="212"/>
      <c r="AG40" s="212" t="s">
        <v>228</v>
      </c>
      <c r="AH40" s="212">
        <v>2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5">
      <c r="A41" s="219"/>
      <c r="B41" s="220"/>
      <c r="C41" s="263" t="s">
        <v>756</v>
      </c>
      <c r="D41" s="252"/>
      <c r="E41" s="253">
        <v>-1.29888</v>
      </c>
      <c r="F41" s="222"/>
      <c r="G41" s="222"/>
      <c r="H41" s="222"/>
      <c r="I41" s="222"/>
      <c r="J41" s="222"/>
      <c r="K41" s="222"/>
      <c r="L41" s="222"/>
      <c r="M41" s="222"/>
      <c r="N41" s="221"/>
      <c r="O41" s="221"/>
      <c r="P41" s="221"/>
      <c r="Q41" s="221"/>
      <c r="R41" s="222"/>
      <c r="S41" s="222"/>
      <c r="T41" s="222"/>
      <c r="U41" s="222"/>
      <c r="V41" s="222"/>
      <c r="W41" s="222"/>
      <c r="X41" s="222"/>
      <c r="Y41" s="222"/>
      <c r="Z41" s="212"/>
      <c r="AA41" s="212"/>
      <c r="AB41" s="212"/>
      <c r="AC41" s="212"/>
      <c r="AD41" s="212"/>
      <c r="AE41" s="212"/>
      <c r="AF41" s="212"/>
      <c r="AG41" s="212" t="s">
        <v>228</v>
      </c>
      <c r="AH41" s="212">
        <v>2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5">
      <c r="A42" s="219"/>
      <c r="B42" s="220"/>
      <c r="C42" s="262" t="s">
        <v>262</v>
      </c>
      <c r="D42" s="252"/>
      <c r="E42" s="253"/>
      <c r="F42" s="222"/>
      <c r="G42" s="222"/>
      <c r="H42" s="222"/>
      <c r="I42" s="222"/>
      <c r="J42" s="222"/>
      <c r="K42" s="222"/>
      <c r="L42" s="222"/>
      <c r="M42" s="222"/>
      <c r="N42" s="221"/>
      <c r="O42" s="221"/>
      <c r="P42" s="221"/>
      <c r="Q42" s="221"/>
      <c r="R42" s="222"/>
      <c r="S42" s="222"/>
      <c r="T42" s="222"/>
      <c r="U42" s="222"/>
      <c r="V42" s="222"/>
      <c r="W42" s="222"/>
      <c r="X42" s="222"/>
      <c r="Y42" s="222"/>
      <c r="Z42" s="212"/>
      <c r="AA42" s="212"/>
      <c r="AB42" s="212"/>
      <c r="AC42" s="212"/>
      <c r="AD42" s="212"/>
      <c r="AE42" s="212"/>
      <c r="AF42" s="212"/>
      <c r="AG42" s="212" t="s">
        <v>228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5">
      <c r="A43" s="219"/>
      <c r="B43" s="220"/>
      <c r="C43" s="250" t="s">
        <v>757</v>
      </c>
      <c r="D43" s="246"/>
      <c r="E43" s="247">
        <v>69.572869999999995</v>
      </c>
      <c r="F43" s="222"/>
      <c r="G43" s="222"/>
      <c r="H43" s="222"/>
      <c r="I43" s="222"/>
      <c r="J43" s="222"/>
      <c r="K43" s="222"/>
      <c r="L43" s="222"/>
      <c r="M43" s="222"/>
      <c r="N43" s="221"/>
      <c r="O43" s="221"/>
      <c r="P43" s="221"/>
      <c r="Q43" s="221"/>
      <c r="R43" s="222"/>
      <c r="S43" s="222"/>
      <c r="T43" s="222"/>
      <c r="U43" s="222"/>
      <c r="V43" s="222"/>
      <c r="W43" s="222"/>
      <c r="X43" s="222"/>
      <c r="Y43" s="222"/>
      <c r="Z43" s="212"/>
      <c r="AA43" s="212"/>
      <c r="AB43" s="212"/>
      <c r="AC43" s="212"/>
      <c r="AD43" s="212"/>
      <c r="AE43" s="212"/>
      <c r="AF43" s="212"/>
      <c r="AG43" s="212" t="s">
        <v>228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x14ac:dyDescent="0.25">
      <c r="A44" s="224" t="s">
        <v>180</v>
      </c>
      <c r="B44" s="225" t="s">
        <v>110</v>
      </c>
      <c r="C44" s="240" t="s">
        <v>111</v>
      </c>
      <c r="D44" s="226"/>
      <c r="E44" s="227"/>
      <c r="F44" s="228"/>
      <c r="G44" s="228">
        <f>SUMIF(AG45:AG65,"&lt;&gt;NOR",G45:G65)</f>
        <v>0</v>
      </c>
      <c r="H44" s="228"/>
      <c r="I44" s="228">
        <f>SUM(I45:I65)</f>
        <v>0</v>
      </c>
      <c r="J44" s="228"/>
      <c r="K44" s="228">
        <f>SUM(K45:K65)</f>
        <v>0</v>
      </c>
      <c r="L44" s="228"/>
      <c r="M44" s="228">
        <f>SUM(M45:M65)</f>
        <v>0</v>
      </c>
      <c r="N44" s="227"/>
      <c r="O44" s="227">
        <f>SUM(O45:O65)</f>
        <v>0.51</v>
      </c>
      <c r="P44" s="227"/>
      <c r="Q44" s="227">
        <f>SUM(Q45:Q65)</f>
        <v>0</v>
      </c>
      <c r="R44" s="228"/>
      <c r="S44" s="228"/>
      <c r="T44" s="229"/>
      <c r="U44" s="223"/>
      <c r="V44" s="223">
        <f>SUM(V45:V65)</f>
        <v>187.71</v>
      </c>
      <c r="W44" s="223"/>
      <c r="X44" s="223"/>
      <c r="Y44" s="223"/>
      <c r="AG44" t="s">
        <v>181</v>
      </c>
    </row>
    <row r="45" spans="1:60" outlineLevel="1" x14ac:dyDescent="0.25">
      <c r="A45" s="231">
        <v>7</v>
      </c>
      <c r="B45" s="232" t="s">
        <v>280</v>
      </c>
      <c r="C45" s="241" t="s">
        <v>281</v>
      </c>
      <c r="D45" s="233" t="s">
        <v>221</v>
      </c>
      <c r="E45" s="234">
        <v>466.00200000000001</v>
      </c>
      <c r="F45" s="235"/>
      <c r="G45" s="236">
        <f>ROUND(E45*F45,2)</f>
        <v>0</v>
      </c>
      <c r="H45" s="235"/>
      <c r="I45" s="236">
        <f>ROUND(E45*H45,2)</f>
        <v>0</v>
      </c>
      <c r="J45" s="235"/>
      <c r="K45" s="236">
        <f>ROUND(E45*J45,2)</f>
        <v>0</v>
      </c>
      <c r="L45" s="236">
        <v>21</v>
      </c>
      <c r="M45" s="236">
        <f>G45*(1+L45/100)</f>
        <v>0</v>
      </c>
      <c r="N45" s="234">
        <v>9.7999999999999997E-4</v>
      </c>
      <c r="O45" s="234">
        <f>ROUND(E45*N45,2)</f>
        <v>0.46</v>
      </c>
      <c r="P45" s="234">
        <v>0</v>
      </c>
      <c r="Q45" s="234">
        <f>ROUND(E45*P45,2)</f>
        <v>0</v>
      </c>
      <c r="R45" s="236" t="s">
        <v>232</v>
      </c>
      <c r="S45" s="236" t="s">
        <v>185</v>
      </c>
      <c r="T45" s="237" t="s">
        <v>185</v>
      </c>
      <c r="U45" s="222">
        <v>0.23599999999999999</v>
      </c>
      <c r="V45" s="222">
        <f>ROUND(E45*U45,2)</f>
        <v>109.98</v>
      </c>
      <c r="W45" s="222"/>
      <c r="X45" s="222" t="s">
        <v>223</v>
      </c>
      <c r="Y45" s="222" t="s">
        <v>188</v>
      </c>
      <c r="Z45" s="212"/>
      <c r="AA45" s="212"/>
      <c r="AB45" s="212"/>
      <c r="AC45" s="212"/>
      <c r="AD45" s="212"/>
      <c r="AE45" s="212"/>
      <c r="AF45" s="212"/>
      <c r="AG45" s="212" t="s">
        <v>224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2" x14ac:dyDescent="0.25">
      <c r="A46" s="219"/>
      <c r="B46" s="220"/>
      <c r="C46" s="249" t="s">
        <v>282</v>
      </c>
      <c r="D46" s="248"/>
      <c r="E46" s="248"/>
      <c r="F46" s="248"/>
      <c r="G46" s="248"/>
      <c r="H46" s="222"/>
      <c r="I46" s="222"/>
      <c r="J46" s="222"/>
      <c r="K46" s="222"/>
      <c r="L46" s="222"/>
      <c r="M46" s="222"/>
      <c r="N46" s="221"/>
      <c r="O46" s="221"/>
      <c r="P46" s="221"/>
      <c r="Q46" s="221"/>
      <c r="R46" s="222"/>
      <c r="S46" s="222"/>
      <c r="T46" s="222"/>
      <c r="U46" s="222"/>
      <c r="V46" s="222"/>
      <c r="W46" s="222"/>
      <c r="X46" s="222"/>
      <c r="Y46" s="222"/>
      <c r="Z46" s="212"/>
      <c r="AA46" s="212"/>
      <c r="AB46" s="212"/>
      <c r="AC46" s="212"/>
      <c r="AD46" s="212"/>
      <c r="AE46" s="212"/>
      <c r="AF46" s="212"/>
      <c r="AG46" s="212" t="s">
        <v>226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20.399999999999999" outlineLevel="2" x14ac:dyDescent="0.25">
      <c r="A47" s="219"/>
      <c r="B47" s="220"/>
      <c r="C47" s="250" t="s">
        <v>758</v>
      </c>
      <c r="D47" s="246"/>
      <c r="E47" s="247">
        <v>128.66970000000001</v>
      </c>
      <c r="F47" s="222"/>
      <c r="G47" s="222"/>
      <c r="H47" s="222"/>
      <c r="I47" s="222"/>
      <c r="J47" s="222"/>
      <c r="K47" s="222"/>
      <c r="L47" s="222"/>
      <c r="M47" s="222"/>
      <c r="N47" s="221"/>
      <c r="O47" s="221"/>
      <c r="P47" s="221"/>
      <c r="Q47" s="221"/>
      <c r="R47" s="222"/>
      <c r="S47" s="222"/>
      <c r="T47" s="222"/>
      <c r="U47" s="222"/>
      <c r="V47" s="222"/>
      <c r="W47" s="222"/>
      <c r="X47" s="222"/>
      <c r="Y47" s="222"/>
      <c r="Z47" s="212"/>
      <c r="AA47" s="212"/>
      <c r="AB47" s="212"/>
      <c r="AC47" s="212"/>
      <c r="AD47" s="212"/>
      <c r="AE47" s="212"/>
      <c r="AF47" s="212"/>
      <c r="AG47" s="212" t="s">
        <v>228</v>
      </c>
      <c r="AH47" s="212">
        <v>0</v>
      </c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3" x14ac:dyDescent="0.25">
      <c r="A48" s="219"/>
      <c r="B48" s="220"/>
      <c r="C48" s="250" t="s">
        <v>759</v>
      </c>
      <c r="D48" s="246"/>
      <c r="E48" s="247">
        <v>190.75110000000001</v>
      </c>
      <c r="F48" s="222"/>
      <c r="G48" s="222"/>
      <c r="H48" s="222"/>
      <c r="I48" s="222"/>
      <c r="J48" s="222"/>
      <c r="K48" s="222"/>
      <c r="L48" s="222"/>
      <c r="M48" s="222"/>
      <c r="N48" s="221"/>
      <c r="O48" s="221"/>
      <c r="P48" s="221"/>
      <c r="Q48" s="221"/>
      <c r="R48" s="222"/>
      <c r="S48" s="222"/>
      <c r="T48" s="222"/>
      <c r="U48" s="222"/>
      <c r="V48" s="222"/>
      <c r="W48" s="222"/>
      <c r="X48" s="222"/>
      <c r="Y48" s="222"/>
      <c r="Z48" s="212"/>
      <c r="AA48" s="212"/>
      <c r="AB48" s="212"/>
      <c r="AC48" s="212"/>
      <c r="AD48" s="212"/>
      <c r="AE48" s="212"/>
      <c r="AF48" s="212"/>
      <c r="AG48" s="212" t="s">
        <v>228</v>
      </c>
      <c r="AH48" s="212">
        <v>0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3" x14ac:dyDescent="0.25">
      <c r="A49" s="219"/>
      <c r="B49" s="220"/>
      <c r="C49" s="250" t="s">
        <v>760</v>
      </c>
      <c r="D49" s="246"/>
      <c r="E49" s="247">
        <v>155.75540000000001</v>
      </c>
      <c r="F49" s="222"/>
      <c r="G49" s="222"/>
      <c r="H49" s="222"/>
      <c r="I49" s="222"/>
      <c r="J49" s="222"/>
      <c r="K49" s="222"/>
      <c r="L49" s="222"/>
      <c r="M49" s="222"/>
      <c r="N49" s="221"/>
      <c r="O49" s="221"/>
      <c r="P49" s="221"/>
      <c r="Q49" s="221"/>
      <c r="R49" s="222"/>
      <c r="S49" s="222"/>
      <c r="T49" s="222"/>
      <c r="U49" s="222"/>
      <c r="V49" s="222"/>
      <c r="W49" s="222"/>
      <c r="X49" s="222"/>
      <c r="Y49" s="222"/>
      <c r="Z49" s="212"/>
      <c r="AA49" s="212"/>
      <c r="AB49" s="212"/>
      <c r="AC49" s="212"/>
      <c r="AD49" s="212"/>
      <c r="AE49" s="212"/>
      <c r="AF49" s="212"/>
      <c r="AG49" s="212" t="s">
        <v>228</v>
      </c>
      <c r="AH49" s="212">
        <v>0</v>
      </c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3" x14ac:dyDescent="0.25">
      <c r="A50" s="219"/>
      <c r="B50" s="220"/>
      <c r="C50" s="250" t="s">
        <v>761</v>
      </c>
      <c r="D50" s="246"/>
      <c r="E50" s="247">
        <v>21.379300000000001</v>
      </c>
      <c r="F50" s="222"/>
      <c r="G50" s="222"/>
      <c r="H50" s="222"/>
      <c r="I50" s="222"/>
      <c r="J50" s="222"/>
      <c r="K50" s="222"/>
      <c r="L50" s="222"/>
      <c r="M50" s="222"/>
      <c r="N50" s="221"/>
      <c r="O50" s="221"/>
      <c r="P50" s="221"/>
      <c r="Q50" s="221"/>
      <c r="R50" s="222"/>
      <c r="S50" s="222"/>
      <c r="T50" s="222"/>
      <c r="U50" s="222"/>
      <c r="V50" s="222"/>
      <c r="W50" s="222"/>
      <c r="X50" s="222"/>
      <c r="Y50" s="222"/>
      <c r="Z50" s="212"/>
      <c r="AA50" s="212"/>
      <c r="AB50" s="212"/>
      <c r="AC50" s="212"/>
      <c r="AD50" s="212"/>
      <c r="AE50" s="212"/>
      <c r="AF50" s="212"/>
      <c r="AG50" s="212" t="s">
        <v>228</v>
      </c>
      <c r="AH50" s="212">
        <v>0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3" x14ac:dyDescent="0.25">
      <c r="A51" s="219"/>
      <c r="B51" s="220"/>
      <c r="C51" s="250" t="s">
        <v>762</v>
      </c>
      <c r="D51" s="246"/>
      <c r="E51" s="247">
        <v>24.5625</v>
      </c>
      <c r="F51" s="222"/>
      <c r="G51" s="222"/>
      <c r="H51" s="222"/>
      <c r="I51" s="222"/>
      <c r="J51" s="222"/>
      <c r="K51" s="222"/>
      <c r="L51" s="222"/>
      <c r="M51" s="222"/>
      <c r="N51" s="221"/>
      <c r="O51" s="221"/>
      <c r="P51" s="221"/>
      <c r="Q51" s="221"/>
      <c r="R51" s="222"/>
      <c r="S51" s="222"/>
      <c r="T51" s="222"/>
      <c r="U51" s="222"/>
      <c r="V51" s="222"/>
      <c r="W51" s="222"/>
      <c r="X51" s="222"/>
      <c r="Y51" s="222"/>
      <c r="Z51" s="212"/>
      <c r="AA51" s="212"/>
      <c r="AB51" s="212"/>
      <c r="AC51" s="212"/>
      <c r="AD51" s="212"/>
      <c r="AE51" s="212"/>
      <c r="AF51" s="212"/>
      <c r="AG51" s="212" t="s">
        <v>228</v>
      </c>
      <c r="AH51" s="212">
        <v>0</v>
      </c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3" x14ac:dyDescent="0.25">
      <c r="A52" s="219"/>
      <c r="B52" s="220"/>
      <c r="C52" s="250" t="s">
        <v>763</v>
      </c>
      <c r="D52" s="246"/>
      <c r="E52" s="247">
        <v>-55.116</v>
      </c>
      <c r="F52" s="222"/>
      <c r="G52" s="222"/>
      <c r="H52" s="222"/>
      <c r="I52" s="222"/>
      <c r="J52" s="222"/>
      <c r="K52" s="222"/>
      <c r="L52" s="222"/>
      <c r="M52" s="222"/>
      <c r="N52" s="221"/>
      <c r="O52" s="221"/>
      <c r="P52" s="221"/>
      <c r="Q52" s="221"/>
      <c r="R52" s="222"/>
      <c r="S52" s="222"/>
      <c r="T52" s="222"/>
      <c r="U52" s="222"/>
      <c r="V52" s="222"/>
      <c r="W52" s="222"/>
      <c r="X52" s="222"/>
      <c r="Y52" s="222"/>
      <c r="Z52" s="212"/>
      <c r="AA52" s="212"/>
      <c r="AB52" s="212"/>
      <c r="AC52" s="212"/>
      <c r="AD52" s="212"/>
      <c r="AE52" s="212"/>
      <c r="AF52" s="212"/>
      <c r="AG52" s="212" t="s">
        <v>228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5">
      <c r="A53" s="231">
        <v>8</v>
      </c>
      <c r="B53" s="232" t="s">
        <v>653</v>
      </c>
      <c r="C53" s="241" t="s">
        <v>654</v>
      </c>
      <c r="D53" s="233" t="s">
        <v>221</v>
      </c>
      <c r="E53" s="234">
        <v>55.970399999999998</v>
      </c>
      <c r="F53" s="235"/>
      <c r="G53" s="236">
        <f>ROUND(E53*F53,2)</f>
        <v>0</v>
      </c>
      <c r="H53" s="235"/>
      <c r="I53" s="236">
        <f>ROUND(E53*H53,2)</f>
        <v>0</v>
      </c>
      <c r="J53" s="235"/>
      <c r="K53" s="236">
        <f>ROUND(E53*J53,2)</f>
        <v>0</v>
      </c>
      <c r="L53" s="236">
        <v>21</v>
      </c>
      <c r="M53" s="236">
        <f>G53*(1+L53/100)</f>
        <v>0</v>
      </c>
      <c r="N53" s="234">
        <v>8.4999999999999995E-4</v>
      </c>
      <c r="O53" s="234">
        <f>ROUND(E53*N53,2)</f>
        <v>0.05</v>
      </c>
      <c r="P53" s="234">
        <v>0</v>
      </c>
      <c r="Q53" s="234">
        <f>ROUND(E53*P53,2)</f>
        <v>0</v>
      </c>
      <c r="R53" s="236" t="s">
        <v>232</v>
      </c>
      <c r="S53" s="236" t="s">
        <v>185</v>
      </c>
      <c r="T53" s="237" t="s">
        <v>185</v>
      </c>
      <c r="U53" s="222">
        <v>0.47899999999999998</v>
      </c>
      <c r="V53" s="222">
        <f>ROUND(E53*U53,2)</f>
        <v>26.81</v>
      </c>
      <c r="W53" s="222"/>
      <c r="X53" s="222" t="s">
        <v>223</v>
      </c>
      <c r="Y53" s="222" t="s">
        <v>188</v>
      </c>
      <c r="Z53" s="212"/>
      <c r="AA53" s="212"/>
      <c r="AB53" s="212"/>
      <c r="AC53" s="212"/>
      <c r="AD53" s="212"/>
      <c r="AE53" s="212"/>
      <c r="AF53" s="212"/>
      <c r="AG53" s="212" t="s">
        <v>253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5">
      <c r="A54" s="219"/>
      <c r="B54" s="220"/>
      <c r="C54" s="249" t="s">
        <v>282</v>
      </c>
      <c r="D54" s="248"/>
      <c r="E54" s="248"/>
      <c r="F54" s="248"/>
      <c r="G54" s="248"/>
      <c r="H54" s="222"/>
      <c r="I54" s="222"/>
      <c r="J54" s="222"/>
      <c r="K54" s="222"/>
      <c r="L54" s="222"/>
      <c r="M54" s="222"/>
      <c r="N54" s="221"/>
      <c r="O54" s="221"/>
      <c r="P54" s="221"/>
      <c r="Q54" s="221"/>
      <c r="R54" s="222"/>
      <c r="S54" s="222"/>
      <c r="T54" s="222"/>
      <c r="U54" s="222"/>
      <c r="V54" s="222"/>
      <c r="W54" s="222"/>
      <c r="X54" s="222"/>
      <c r="Y54" s="222"/>
      <c r="Z54" s="212"/>
      <c r="AA54" s="212"/>
      <c r="AB54" s="212"/>
      <c r="AC54" s="212"/>
      <c r="AD54" s="212"/>
      <c r="AE54" s="212"/>
      <c r="AF54" s="212"/>
      <c r="AG54" s="212" t="s">
        <v>226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2" x14ac:dyDescent="0.25">
      <c r="A55" s="219"/>
      <c r="B55" s="220"/>
      <c r="C55" s="250" t="s">
        <v>764</v>
      </c>
      <c r="D55" s="246"/>
      <c r="E55" s="247"/>
      <c r="F55" s="222"/>
      <c r="G55" s="222"/>
      <c r="H55" s="222"/>
      <c r="I55" s="222"/>
      <c r="J55" s="222"/>
      <c r="K55" s="222"/>
      <c r="L55" s="222"/>
      <c r="M55" s="222"/>
      <c r="N55" s="221"/>
      <c r="O55" s="221"/>
      <c r="P55" s="221"/>
      <c r="Q55" s="221"/>
      <c r="R55" s="222"/>
      <c r="S55" s="222"/>
      <c r="T55" s="222"/>
      <c r="U55" s="222"/>
      <c r="V55" s="222"/>
      <c r="W55" s="222"/>
      <c r="X55" s="222"/>
      <c r="Y55" s="222"/>
      <c r="Z55" s="212"/>
      <c r="AA55" s="212"/>
      <c r="AB55" s="212"/>
      <c r="AC55" s="212"/>
      <c r="AD55" s="212"/>
      <c r="AE55" s="212"/>
      <c r="AF55" s="212"/>
      <c r="AG55" s="212" t="s">
        <v>228</v>
      </c>
      <c r="AH55" s="212">
        <v>0</v>
      </c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3" x14ac:dyDescent="0.25">
      <c r="A56" s="219"/>
      <c r="B56" s="220"/>
      <c r="C56" s="250" t="s">
        <v>765</v>
      </c>
      <c r="D56" s="246"/>
      <c r="E56" s="247">
        <v>31.224399999999999</v>
      </c>
      <c r="F56" s="222"/>
      <c r="G56" s="222"/>
      <c r="H56" s="222"/>
      <c r="I56" s="222"/>
      <c r="J56" s="222"/>
      <c r="K56" s="222"/>
      <c r="L56" s="222"/>
      <c r="M56" s="222"/>
      <c r="N56" s="221"/>
      <c r="O56" s="221"/>
      <c r="P56" s="221"/>
      <c r="Q56" s="221"/>
      <c r="R56" s="222"/>
      <c r="S56" s="222"/>
      <c r="T56" s="222"/>
      <c r="U56" s="222"/>
      <c r="V56" s="222"/>
      <c r="W56" s="222"/>
      <c r="X56" s="222"/>
      <c r="Y56" s="222"/>
      <c r="Z56" s="212"/>
      <c r="AA56" s="212"/>
      <c r="AB56" s="212"/>
      <c r="AC56" s="212"/>
      <c r="AD56" s="212"/>
      <c r="AE56" s="212"/>
      <c r="AF56" s="212"/>
      <c r="AG56" s="212" t="s">
        <v>228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3" x14ac:dyDescent="0.25">
      <c r="A57" s="219"/>
      <c r="B57" s="220"/>
      <c r="C57" s="250" t="s">
        <v>766</v>
      </c>
      <c r="D57" s="246"/>
      <c r="E57" s="247">
        <v>9.6300000000000008</v>
      </c>
      <c r="F57" s="222"/>
      <c r="G57" s="222"/>
      <c r="H57" s="222"/>
      <c r="I57" s="222"/>
      <c r="J57" s="222"/>
      <c r="K57" s="222"/>
      <c r="L57" s="222"/>
      <c r="M57" s="222"/>
      <c r="N57" s="221"/>
      <c r="O57" s="221"/>
      <c r="P57" s="221"/>
      <c r="Q57" s="221"/>
      <c r="R57" s="222"/>
      <c r="S57" s="222"/>
      <c r="T57" s="222"/>
      <c r="U57" s="222"/>
      <c r="V57" s="222"/>
      <c r="W57" s="222"/>
      <c r="X57" s="222"/>
      <c r="Y57" s="222"/>
      <c r="Z57" s="212"/>
      <c r="AA57" s="212"/>
      <c r="AB57" s="212"/>
      <c r="AC57" s="212"/>
      <c r="AD57" s="212"/>
      <c r="AE57" s="212"/>
      <c r="AF57" s="212"/>
      <c r="AG57" s="212" t="s">
        <v>228</v>
      </c>
      <c r="AH57" s="212">
        <v>0</v>
      </c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3" x14ac:dyDescent="0.25">
      <c r="A58" s="219"/>
      <c r="B58" s="220"/>
      <c r="C58" s="250" t="s">
        <v>767</v>
      </c>
      <c r="D58" s="246"/>
      <c r="E58" s="247">
        <v>19.82</v>
      </c>
      <c r="F58" s="222"/>
      <c r="G58" s="222"/>
      <c r="H58" s="222"/>
      <c r="I58" s="222"/>
      <c r="J58" s="222"/>
      <c r="K58" s="222"/>
      <c r="L58" s="222"/>
      <c r="M58" s="222"/>
      <c r="N58" s="221"/>
      <c r="O58" s="221"/>
      <c r="P58" s="221"/>
      <c r="Q58" s="221"/>
      <c r="R58" s="222"/>
      <c r="S58" s="222"/>
      <c r="T58" s="222"/>
      <c r="U58" s="222"/>
      <c r="V58" s="222"/>
      <c r="W58" s="222"/>
      <c r="X58" s="222"/>
      <c r="Y58" s="222"/>
      <c r="Z58" s="212"/>
      <c r="AA58" s="212"/>
      <c r="AB58" s="212"/>
      <c r="AC58" s="212"/>
      <c r="AD58" s="212"/>
      <c r="AE58" s="212"/>
      <c r="AF58" s="212"/>
      <c r="AG58" s="212" t="s">
        <v>228</v>
      </c>
      <c r="AH58" s="212">
        <v>0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5">
      <c r="A59" s="219"/>
      <c r="B59" s="220"/>
      <c r="C59" s="250" t="s">
        <v>768</v>
      </c>
      <c r="D59" s="246"/>
      <c r="E59" s="247">
        <v>-4.7039999999999997</v>
      </c>
      <c r="F59" s="222"/>
      <c r="G59" s="222"/>
      <c r="H59" s="222"/>
      <c r="I59" s="222"/>
      <c r="J59" s="222"/>
      <c r="K59" s="222"/>
      <c r="L59" s="222"/>
      <c r="M59" s="222"/>
      <c r="N59" s="221"/>
      <c r="O59" s="221"/>
      <c r="P59" s="221"/>
      <c r="Q59" s="221"/>
      <c r="R59" s="222"/>
      <c r="S59" s="222"/>
      <c r="T59" s="222"/>
      <c r="U59" s="222"/>
      <c r="V59" s="222"/>
      <c r="W59" s="222"/>
      <c r="X59" s="222"/>
      <c r="Y59" s="222"/>
      <c r="Z59" s="212"/>
      <c r="AA59" s="212"/>
      <c r="AB59" s="212"/>
      <c r="AC59" s="212"/>
      <c r="AD59" s="212"/>
      <c r="AE59" s="212"/>
      <c r="AF59" s="212"/>
      <c r="AG59" s="212" t="s">
        <v>228</v>
      </c>
      <c r="AH59" s="212">
        <v>0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5">
      <c r="A60" s="231">
        <v>9</v>
      </c>
      <c r="B60" s="232" t="s">
        <v>285</v>
      </c>
      <c r="C60" s="241" t="s">
        <v>286</v>
      </c>
      <c r="D60" s="233" t="s">
        <v>221</v>
      </c>
      <c r="E60" s="234">
        <v>466.00200000000001</v>
      </c>
      <c r="F60" s="235"/>
      <c r="G60" s="236">
        <f>ROUND(E60*F60,2)</f>
        <v>0</v>
      </c>
      <c r="H60" s="235"/>
      <c r="I60" s="236">
        <f>ROUND(E60*H60,2)</f>
        <v>0</v>
      </c>
      <c r="J60" s="235"/>
      <c r="K60" s="236">
        <f>ROUND(E60*J60,2)</f>
        <v>0</v>
      </c>
      <c r="L60" s="236">
        <v>21</v>
      </c>
      <c r="M60" s="236">
        <f>G60*(1+L60/100)</f>
        <v>0</v>
      </c>
      <c r="N60" s="234">
        <v>0</v>
      </c>
      <c r="O60" s="234">
        <f>ROUND(E60*N60,2)</f>
        <v>0</v>
      </c>
      <c r="P60" s="234">
        <v>0</v>
      </c>
      <c r="Q60" s="234">
        <f>ROUND(E60*P60,2)</f>
        <v>0</v>
      </c>
      <c r="R60" s="236" t="s">
        <v>232</v>
      </c>
      <c r="S60" s="236" t="s">
        <v>185</v>
      </c>
      <c r="T60" s="237" t="s">
        <v>185</v>
      </c>
      <c r="U60" s="222">
        <v>7.0000000000000007E-2</v>
      </c>
      <c r="V60" s="222">
        <f>ROUND(E60*U60,2)</f>
        <v>32.619999999999997</v>
      </c>
      <c r="W60" s="222"/>
      <c r="X60" s="222" t="s">
        <v>223</v>
      </c>
      <c r="Y60" s="222" t="s">
        <v>188</v>
      </c>
      <c r="Z60" s="212"/>
      <c r="AA60" s="212"/>
      <c r="AB60" s="212"/>
      <c r="AC60" s="212"/>
      <c r="AD60" s="212"/>
      <c r="AE60" s="212"/>
      <c r="AF60" s="212"/>
      <c r="AG60" s="212" t="s">
        <v>224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5">
      <c r="A61" s="219"/>
      <c r="B61" s="220"/>
      <c r="C61" s="249" t="s">
        <v>287</v>
      </c>
      <c r="D61" s="248"/>
      <c r="E61" s="248"/>
      <c r="F61" s="248"/>
      <c r="G61" s="248"/>
      <c r="H61" s="222"/>
      <c r="I61" s="222"/>
      <c r="J61" s="222"/>
      <c r="K61" s="222"/>
      <c r="L61" s="222"/>
      <c r="M61" s="222"/>
      <c r="N61" s="221"/>
      <c r="O61" s="221"/>
      <c r="P61" s="221"/>
      <c r="Q61" s="221"/>
      <c r="R61" s="222"/>
      <c r="S61" s="222"/>
      <c r="T61" s="222"/>
      <c r="U61" s="222"/>
      <c r="V61" s="222"/>
      <c r="W61" s="222"/>
      <c r="X61" s="222"/>
      <c r="Y61" s="222"/>
      <c r="Z61" s="212"/>
      <c r="AA61" s="212"/>
      <c r="AB61" s="212"/>
      <c r="AC61" s="212"/>
      <c r="AD61" s="212"/>
      <c r="AE61" s="212"/>
      <c r="AF61" s="212"/>
      <c r="AG61" s="212" t="s">
        <v>226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2" x14ac:dyDescent="0.25">
      <c r="A62" s="219"/>
      <c r="B62" s="220"/>
      <c r="C62" s="250" t="s">
        <v>769</v>
      </c>
      <c r="D62" s="246"/>
      <c r="E62" s="247">
        <v>466.00200000000001</v>
      </c>
      <c r="F62" s="222"/>
      <c r="G62" s="222"/>
      <c r="H62" s="222"/>
      <c r="I62" s="222"/>
      <c r="J62" s="222"/>
      <c r="K62" s="222"/>
      <c r="L62" s="222"/>
      <c r="M62" s="222"/>
      <c r="N62" s="221"/>
      <c r="O62" s="221"/>
      <c r="P62" s="221"/>
      <c r="Q62" s="221"/>
      <c r="R62" s="222"/>
      <c r="S62" s="222"/>
      <c r="T62" s="222"/>
      <c r="U62" s="222"/>
      <c r="V62" s="222"/>
      <c r="W62" s="222"/>
      <c r="X62" s="222"/>
      <c r="Y62" s="222"/>
      <c r="Z62" s="212"/>
      <c r="AA62" s="212"/>
      <c r="AB62" s="212"/>
      <c r="AC62" s="212"/>
      <c r="AD62" s="212"/>
      <c r="AE62" s="212"/>
      <c r="AF62" s="212"/>
      <c r="AG62" s="212" t="s">
        <v>228</v>
      </c>
      <c r="AH62" s="212">
        <v>5</v>
      </c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5">
      <c r="A63" s="231">
        <v>10</v>
      </c>
      <c r="B63" s="232" t="s">
        <v>657</v>
      </c>
      <c r="C63" s="241" t="s">
        <v>658</v>
      </c>
      <c r="D63" s="233" t="s">
        <v>221</v>
      </c>
      <c r="E63" s="234">
        <v>55.970399999999998</v>
      </c>
      <c r="F63" s="235"/>
      <c r="G63" s="236">
        <f>ROUND(E63*F63,2)</f>
        <v>0</v>
      </c>
      <c r="H63" s="235"/>
      <c r="I63" s="236">
        <f>ROUND(E63*H63,2)</f>
        <v>0</v>
      </c>
      <c r="J63" s="235"/>
      <c r="K63" s="236">
        <f>ROUND(E63*J63,2)</f>
        <v>0</v>
      </c>
      <c r="L63" s="236">
        <v>21</v>
      </c>
      <c r="M63" s="236">
        <f>G63*(1+L63/100)</f>
        <v>0</v>
      </c>
      <c r="N63" s="234">
        <v>0</v>
      </c>
      <c r="O63" s="234">
        <f>ROUND(E63*N63,2)</f>
        <v>0</v>
      </c>
      <c r="P63" s="234">
        <v>0</v>
      </c>
      <c r="Q63" s="234">
        <f>ROUND(E63*P63,2)</f>
        <v>0</v>
      </c>
      <c r="R63" s="236" t="s">
        <v>232</v>
      </c>
      <c r="S63" s="236" t="s">
        <v>185</v>
      </c>
      <c r="T63" s="237" t="s">
        <v>185</v>
      </c>
      <c r="U63" s="222">
        <v>0.32700000000000001</v>
      </c>
      <c r="V63" s="222">
        <f>ROUND(E63*U63,2)</f>
        <v>18.3</v>
      </c>
      <c r="W63" s="222"/>
      <c r="X63" s="222" t="s">
        <v>223</v>
      </c>
      <c r="Y63" s="222" t="s">
        <v>188</v>
      </c>
      <c r="Z63" s="212"/>
      <c r="AA63" s="212"/>
      <c r="AB63" s="212"/>
      <c r="AC63" s="212"/>
      <c r="AD63" s="212"/>
      <c r="AE63" s="212"/>
      <c r="AF63" s="212"/>
      <c r="AG63" s="212" t="s">
        <v>253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2" x14ac:dyDescent="0.25">
      <c r="A64" s="219"/>
      <c r="B64" s="220"/>
      <c r="C64" s="249" t="s">
        <v>287</v>
      </c>
      <c r="D64" s="248"/>
      <c r="E64" s="248"/>
      <c r="F64" s="248"/>
      <c r="G64" s="248"/>
      <c r="H64" s="222"/>
      <c r="I64" s="222"/>
      <c r="J64" s="222"/>
      <c r="K64" s="222"/>
      <c r="L64" s="222"/>
      <c r="M64" s="222"/>
      <c r="N64" s="221"/>
      <c r="O64" s="221"/>
      <c r="P64" s="221"/>
      <c r="Q64" s="221"/>
      <c r="R64" s="222"/>
      <c r="S64" s="222"/>
      <c r="T64" s="222"/>
      <c r="U64" s="222"/>
      <c r="V64" s="222"/>
      <c r="W64" s="222"/>
      <c r="X64" s="222"/>
      <c r="Y64" s="222"/>
      <c r="Z64" s="212"/>
      <c r="AA64" s="212"/>
      <c r="AB64" s="212"/>
      <c r="AC64" s="212"/>
      <c r="AD64" s="212"/>
      <c r="AE64" s="212"/>
      <c r="AF64" s="212"/>
      <c r="AG64" s="212" t="s">
        <v>226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5">
      <c r="A65" s="219"/>
      <c r="B65" s="220"/>
      <c r="C65" s="250" t="s">
        <v>770</v>
      </c>
      <c r="D65" s="246"/>
      <c r="E65" s="247">
        <v>55.970399999999998</v>
      </c>
      <c r="F65" s="222"/>
      <c r="G65" s="222"/>
      <c r="H65" s="222"/>
      <c r="I65" s="222"/>
      <c r="J65" s="222"/>
      <c r="K65" s="222"/>
      <c r="L65" s="222"/>
      <c r="M65" s="222"/>
      <c r="N65" s="221"/>
      <c r="O65" s="221"/>
      <c r="P65" s="221"/>
      <c r="Q65" s="221"/>
      <c r="R65" s="222"/>
      <c r="S65" s="222"/>
      <c r="T65" s="222"/>
      <c r="U65" s="222"/>
      <c r="V65" s="222"/>
      <c r="W65" s="222"/>
      <c r="X65" s="222"/>
      <c r="Y65" s="222"/>
      <c r="Z65" s="212"/>
      <c r="AA65" s="212"/>
      <c r="AB65" s="212"/>
      <c r="AC65" s="212"/>
      <c r="AD65" s="212"/>
      <c r="AE65" s="212"/>
      <c r="AF65" s="212"/>
      <c r="AG65" s="212" t="s">
        <v>228</v>
      </c>
      <c r="AH65" s="212">
        <v>5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x14ac:dyDescent="0.25">
      <c r="A66" s="224" t="s">
        <v>180</v>
      </c>
      <c r="B66" s="225" t="s">
        <v>112</v>
      </c>
      <c r="C66" s="240" t="s">
        <v>113</v>
      </c>
      <c r="D66" s="226"/>
      <c r="E66" s="227"/>
      <c r="F66" s="228"/>
      <c r="G66" s="228">
        <f>SUMIF(AG67:AG84,"&lt;&gt;NOR",G67:G84)</f>
        <v>0</v>
      </c>
      <c r="H66" s="228"/>
      <c r="I66" s="228">
        <f>SUM(I67:I84)</f>
        <v>0</v>
      </c>
      <c r="J66" s="228"/>
      <c r="K66" s="228">
        <f>SUM(K67:K84)</f>
        <v>0</v>
      </c>
      <c r="L66" s="228"/>
      <c r="M66" s="228">
        <f>SUM(M67:M84)</f>
        <v>0</v>
      </c>
      <c r="N66" s="227"/>
      <c r="O66" s="227">
        <f>SUM(O67:O84)</f>
        <v>0</v>
      </c>
      <c r="P66" s="227"/>
      <c r="Q66" s="227">
        <f>SUM(Q67:Q84)</f>
        <v>0</v>
      </c>
      <c r="R66" s="228"/>
      <c r="S66" s="228"/>
      <c r="T66" s="229"/>
      <c r="U66" s="223"/>
      <c r="V66" s="223">
        <f>SUM(V67:V84)</f>
        <v>42.55</v>
      </c>
      <c r="W66" s="223"/>
      <c r="X66" s="223"/>
      <c r="Y66" s="223"/>
      <c r="AG66" t="s">
        <v>181</v>
      </c>
    </row>
    <row r="67" spans="1:60" outlineLevel="1" x14ac:dyDescent="0.25">
      <c r="A67" s="231">
        <v>11</v>
      </c>
      <c r="B67" s="232" t="s">
        <v>289</v>
      </c>
      <c r="C67" s="241" t="s">
        <v>290</v>
      </c>
      <c r="D67" s="233" t="s">
        <v>231</v>
      </c>
      <c r="E67" s="234">
        <v>115.95479</v>
      </c>
      <c r="F67" s="235"/>
      <c r="G67" s="236">
        <f>ROUND(E67*F67,2)</f>
        <v>0</v>
      </c>
      <c r="H67" s="235"/>
      <c r="I67" s="236">
        <f>ROUND(E67*H67,2)</f>
        <v>0</v>
      </c>
      <c r="J67" s="235"/>
      <c r="K67" s="236">
        <f>ROUND(E67*J67,2)</f>
        <v>0</v>
      </c>
      <c r="L67" s="236">
        <v>21</v>
      </c>
      <c r="M67" s="236">
        <f>G67*(1+L67/100)</f>
        <v>0</v>
      </c>
      <c r="N67" s="234">
        <v>0</v>
      </c>
      <c r="O67" s="234">
        <f>ROUND(E67*N67,2)</f>
        <v>0</v>
      </c>
      <c r="P67" s="234">
        <v>0</v>
      </c>
      <c r="Q67" s="234">
        <f>ROUND(E67*P67,2)</f>
        <v>0</v>
      </c>
      <c r="R67" s="236" t="s">
        <v>232</v>
      </c>
      <c r="S67" s="236" t="s">
        <v>185</v>
      </c>
      <c r="T67" s="237" t="s">
        <v>185</v>
      </c>
      <c r="U67" s="222">
        <v>0.34499999999999997</v>
      </c>
      <c r="V67" s="222">
        <f>ROUND(E67*U67,2)</f>
        <v>40</v>
      </c>
      <c r="W67" s="222"/>
      <c r="X67" s="222" t="s">
        <v>223</v>
      </c>
      <c r="Y67" s="222" t="s">
        <v>188</v>
      </c>
      <c r="Z67" s="212"/>
      <c r="AA67" s="212"/>
      <c r="AB67" s="212"/>
      <c r="AC67" s="212"/>
      <c r="AD67" s="212"/>
      <c r="AE67" s="212"/>
      <c r="AF67" s="212"/>
      <c r="AG67" s="212" t="s">
        <v>224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2" x14ac:dyDescent="0.25">
      <c r="A68" s="219"/>
      <c r="B68" s="220"/>
      <c r="C68" s="249" t="s">
        <v>291</v>
      </c>
      <c r="D68" s="248"/>
      <c r="E68" s="248"/>
      <c r="F68" s="248"/>
      <c r="G68" s="248"/>
      <c r="H68" s="222"/>
      <c r="I68" s="222"/>
      <c r="J68" s="222"/>
      <c r="K68" s="222"/>
      <c r="L68" s="222"/>
      <c r="M68" s="222"/>
      <c r="N68" s="221"/>
      <c r="O68" s="221"/>
      <c r="P68" s="221"/>
      <c r="Q68" s="221"/>
      <c r="R68" s="222"/>
      <c r="S68" s="222"/>
      <c r="T68" s="222"/>
      <c r="U68" s="222"/>
      <c r="V68" s="222"/>
      <c r="W68" s="222"/>
      <c r="X68" s="222"/>
      <c r="Y68" s="222"/>
      <c r="Z68" s="212"/>
      <c r="AA68" s="212"/>
      <c r="AB68" s="212"/>
      <c r="AC68" s="212"/>
      <c r="AD68" s="212"/>
      <c r="AE68" s="212"/>
      <c r="AF68" s="212"/>
      <c r="AG68" s="212" t="s">
        <v>226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38" t="str">
        <f>C68</f>
        <v>bez naložení do dopravní nádoby, ale s vyprázdněním dopravní nádoby na hromadu nebo na dopravní prostředek,</v>
      </c>
      <c r="BB68" s="212"/>
      <c r="BC68" s="212"/>
      <c r="BD68" s="212"/>
      <c r="BE68" s="212"/>
      <c r="BF68" s="212"/>
      <c r="BG68" s="212"/>
      <c r="BH68" s="212"/>
    </row>
    <row r="69" spans="1:60" outlineLevel="2" x14ac:dyDescent="0.25">
      <c r="A69" s="219"/>
      <c r="B69" s="220"/>
      <c r="C69" s="262" t="s">
        <v>259</v>
      </c>
      <c r="D69" s="252"/>
      <c r="E69" s="253"/>
      <c r="F69" s="222"/>
      <c r="G69" s="222"/>
      <c r="H69" s="222"/>
      <c r="I69" s="222"/>
      <c r="J69" s="222"/>
      <c r="K69" s="222"/>
      <c r="L69" s="222"/>
      <c r="M69" s="222"/>
      <c r="N69" s="221"/>
      <c r="O69" s="221"/>
      <c r="P69" s="221"/>
      <c r="Q69" s="221"/>
      <c r="R69" s="222"/>
      <c r="S69" s="222"/>
      <c r="T69" s="222"/>
      <c r="U69" s="222"/>
      <c r="V69" s="222"/>
      <c r="W69" s="222"/>
      <c r="X69" s="222"/>
      <c r="Y69" s="222"/>
      <c r="Z69" s="212"/>
      <c r="AA69" s="212"/>
      <c r="AB69" s="212"/>
      <c r="AC69" s="212"/>
      <c r="AD69" s="212"/>
      <c r="AE69" s="212"/>
      <c r="AF69" s="212"/>
      <c r="AG69" s="212" t="s">
        <v>228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0.399999999999999" outlineLevel="3" x14ac:dyDescent="0.25">
      <c r="A70" s="219"/>
      <c r="B70" s="220"/>
      <c r="C70" s="263" t="s">
        <v>750</v>
      </c>
      <c r="D70" s="252"/>
      <c r="E70" s="253">
        <v>51.467880000000001</v>
      </c>
      <c r="F70" s="222"/>
      <c r="G70" s="222"/>
      <c r="H70" s="222"/>
      <c r="I70" s="222"/>
      <c r="J70" s="222"/>
      <c r="K70" s="222"/>
      <c r="L70" s="222"/>
      <c r="M70" s="222"/>
      <c r="N70" s="221"/>
      <c r="O70" s="221"/>
      <c r="P70" s="221"/>
      <c r="Q70" s="221"/>
      <c r="R70" s="222"/>
      <c r="S70" s="222"/>
      <c r="T70" s="222"/>
      <c r="U70" s="222"/>
      <c r="V70" s="222"/>
      <c r="W70" s="222"/>
      <c r="X70" s="222"/>
      <c r="Y70" s="222"/>
      <c r="Z70" s="212"/>
      <c r="AA70" s="212"/>
      <c r="AB70" s="212"/>
      <c r="AC70" s="212"/>
      <c r="AD70" s="212"/>
      <c r="AE70" s="212"/>
      <c r="AF70" s="212"/>
      <c r="AG70" s="212" t="s">
        <v>228</v>
      </c>
      <c r="AH70" s="212">
        <v>2</v>
      </c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3" x14ac:dyDescent="0.25">
      <c r="A71" s="219"/>
      <c r="B71" s="220"/>
      <c r="C71" s="263" t="s">
        <v>751</v>
      </c>
      <c r="D71" s="252"/>
      <c r="E71" s="253">
        <v>76.300439999999995</v>
      </c>
      <c r="F71" s="222"/>
      <c r="G71" s="222"/>
      <c r="H71" s="222"/>
      <c r="I71" s="222"/>
      <c r="J71" s="222"/>
      <c r="K71" s="222"/>
      <c r="L71" s="222"/>
      <c r="M71" s="222"/>
      <c r="N71" s="221"/>
      <c r="O71" s="221"/>
      <c r="P71" s="221"/>
      <c r="Q71" s="221"/>
      <c r="R71" s="222"/>
      <c r="S71" s="222"/>
      <c r="T71" s="222"/>
      <c r="U71" s="222"/>
      <c r="V71" s="222"/>
      <c r="W71" s="222"/>
      <c r="X71" s="222"/>
      <c r="Y71" s="222"/>
      <c r="Z71" s="212"/>
      <c r="AA71" s="212"/>
      <c r="AB71" s="212"/>
      <c r="AC71" s="212"/>
      <c r="AD71" s="212"/>
      <c r="AE71" s="212"/>
      <c r="AF71" s="212"/>
      <c r="AG71" s="212" t="s">
        <v>228</v>
      </c>
      <c r="AH71" s="212">
        <v>2</v>
      </c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3" x14ac:dyDescent="0.25">
      <c r="A72" s="219"/>
      <c r="B72" s="220"/>
      <c r="C72" s="263" t="s">
        <v>752</v>
      </c>
      <c r="D72" s="252"/>
      <c r="E72" s="253">
        <v>74.791920000000005</v>
      </c>
      <c r="F72" s="222"/>
      <c r="G72" s="222"/>
      <c r="H72" s="222"/>
      <c r="I72" s="222"/>
      <c r="J72" s="222"/>
      <c r="K72" s="222"/>
      <c r="L72" s="222"/>
      <c r="M72" s="222"/>
      <c r="N72" s="221"/>
      <c r="O72" s="221"/>
      <c r="P72" s="221"/>
      <c r="Q72" s="221"/>
      <c r="R72" s="222"/>
      <c r="S72" s="222"/>
      <c r="T72" s="222"/>
      <c r="U72" s="222"/>
      <c r="V72" s="222"/>
      <c r="W72" s="222"/>
      <c r="X72" s="222"/>
      <c r="Y72" s="222"/>
      <c r="Z72" s="212"/>
      <c r="AA72" s="212"/>
      <c r="AB72" s="212"/>
      <c r="AC72" s="212"/>
      <c r="AD72" s="212"/>
      <c r="AE72" s="212"/>
      <c r="AF72" s="212"/>
      <c r="AG72" s="212" t="s">
        <v>228</v>
      </c>
      <c r="AH72" s="212">
        <v>2</v>
      </c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outlineLevel="3" x14ac:dyDescent="0.25">
      <c r="A73" s="219"/>
      <c r="B73" s="220"/>
      <c r="C73" s="263" t="s">
        <v>753</v>
      </c>
      <c r="D73" s="252"/>
      <c r="E73" s="253">
        <v>12.40372</v>
      </c>
      <c r="F73" s="222"/>
      <c r="G73" s="222"/>
      <c r="H73" s="222"/>
      <c r="I73" s="222"/>
      <c r="J73" s="222"/>
      <c r="K73" s="222"/>
      <c r="L73" s="222"/>
      <c r="M73" s="222"/>
      <c r="N73" s="221"/>
      <c r="O73" s="221"/>
      <c r="P73" s="221"/>
      <c r="Q73" s="221"/>
      <c r="R73" s="222"/>
      <c r="S73" s="222"/>
      <c r="T73" s="222"/>
      <c r="U73" s="222"/>
      <c r="V73" s="222"/>
      <c r="W73" s="222"/>
      <c r="X73" s="222"/>
      <c r="Y73" s="222"/>
      <c r="Z73" s="212"/>
      <c r="AA73" s="212"/>
      <c r="AB73" s="212"/>
      <c r="AC73" s="212"/>
      <c r="AD73" s="212"/>
      <c r="AE73" s="212"/>
      <c r="AF73" s="212"/>
      <c r="AG73" s="212" t="s">
        <v>228</v>
      </c>
      <c r="AH73" s="212">
        <v>2</v>
      </c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3" x14ac:dyDescent="0.25">
      <c r="A74" s="219"/>
      <c r="B74" s="220"/>
      <c r="C74" s="263" t="s">
        <v>754</v>
      </c>
      <c r="D74" s="252"/>
      <c r="E74" s="253">
        <v>44.3825</v>
      </c>
      <c r="F74" s="222"/>
      <c r="G74" s="222"/>
      <c r="H74" s="222"/>
      <c r="I74" s="222"/>
      <c r="J74" s="222"/>
      <c r="K74" s="222"/>
      <c r="L74" s="222"/>
      <c r="M74" s="222"/>
      <c r="N74" s="221"/>
      <c r="O74" s="221"/>
      <c r="P74" s="221"/>
      <c r="Q74" s="221"/>
      <c r="R74" s="222"/>
      <c r="S74" s="222"/>
      <c r="T74" s="222"/>
      <c r="U74" s="222"/>
      <c r="V74" s="222"/>
      <c r="W74" s="222"/>
      <c r="X74" s="222"/>
      <c r="Y74" s="222"/>
      <c r="Z74" s="212"/>
      <c r="AA74" s="212"/>
      <c r="AB74" s="212"/>
      <c r="AC74" s="212"/>
      <c r="AD74" s="212"/>
      <c r="AE74" s="212"/>
      <c r="AF74" s="212"/>
      <c r="AG74" s="212" t="s">
        <v>228</v>
      </c>
      <c r="AH74" s="212">
        <v>2</v>
      </c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3" x14ac:dyDescent="0.25">
      <c r="A75" s="219"/>
      <c r="B75" s="220"/>
      <c r="C75" s="263" t="s">
        <v>755</v>
      </c>
      <c r="D75" s="252"/>
      <c r="E75" s="253">
        <v>-26.138000000000002</v>
      </c>
      <c r="F75" s="222"/>
      <c r="G75" s="222"/>
      <c r="H75" s="222"/>
      <c r="I75" s="222"/>
      <c r="J75" s="222"/>
      <c r="K75" s="222"/>
      <c r="L75" s="222"/>
      <c r="M75" s="222"/>
      <c r="N75" s="221"/>
      <c r="O75" s="221"/>
      <c r="P75" s="221"/>
      <c r="Q75" s="221"/>
      <c r="R75" s="222"/>
      <c r="S75" s="222"/>
      <c r="T75" s="222"/>
      <c r="U75" s="222"/>
      <c r="V75" s="222"/>
      <c r="W75" s="222"/>
      <c r="X75" s="222"/>
      <c r="Y75" s="222"/>
      <c r="Z75" s="212"/>
      <c r="AA75" s="212"/>
      <c r="AB75" s="212"/>
      <c r="AC75" s="212"/>
      <c r="AD75" s="212"/>
      <c r="AE75" s="212"/>
      <c r="AF75" s="212"/>
      <c r="AG75" s="212" t="s">
        <v>228</v>
      </c>
      <c r="AH75" s="212">
        <v>2</v>
      </c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3" x14ac:dyDescent="0.25">
      <c r="A76" s="219"/>
      <c r="B76" s="220"/>
      <c r="C76" s="263" t="s">
        <v>756</v>
      </c>
      <c r="D76" s="252"/>
      <c r="E76" s="253">
        <v>-1.29888</v>
      </c>
      <c r="F76" s="222"/>
      <c r="G76" s="222"/>
      <c r="H76" s="222"/>
      <c r="I76" s="222"/>
      <c r="J76" s="222"/>
      <c r="K76" s="222"/>
      <c r="L76" s="222"/>
      <c r="M76" s="222"/>
      <c r="N76" s="221"/>
      <c r="O76" s="221"/>
      <c r="P76" s="221"/>
      <c r="Q76" s="221"/>
      <c r="R76" s="222"/>
      <c r="S76" s="222"/>
      <c r="T76" s="222"/>
      <c r="U76" s="222"/>
      <c r="V76" s="222"/>
      <c r="W76" s="222"/>
      <c r="X76" s="222"/>
      <c r="Y76" s="222"/>
      <c r="Z76" s="212"/>
      <c r="AA76" s="212"/>
      <c r="AB76" s="212"/>
      <c r="AC76" s="212"/>
      <c r="AD76" s="212"/>
      <c r="AE76" s="212"/>
      <c r="AF76" s="212"/>
      <c r="AG76" s="212" t="s">
        <v>228</v>
      </c>
      <c r="AH76" s="212">
        <v>2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5">
      <c r="A77" s="219"/>
      <c r="B77" s="220"/>
      <c r="C77" s="262" t="s">
        <v>262</v>
      </c>
      <c r="D77" s="252"/>
      <c r="E77" s="253"/>
      <c r="F77" s="222"/>
      <c r="G77" s="222"/>
      <c r="H77" s="222"/>
      <c r="I77" s="222"/>
      <c r="J77" s="222"/>
      <c r="K77" s="222"/>
      <c r="L77" s="222"/>
      <c r="M77" s="222"/>
      <c r="N77" s="221"/>
      <c r="O77" s="221"/>
      <c r="P77" s="221"/>
      <c r="Q77" s="221"/>
      <c r="R77" s="222"/>
      <c r="S77" s="222"/>
      <c r="T77" s="222"/>
      <c r="U77" s="222"/>
      <c r="V77" s="222"/>
      <c r="W77" s="222"/>
      <c r="X77" s="222"/>
      <c r="Y77" s="222"/>
      <c r="Z77" s="212"/>
      <c r="AA77" s="212"/>
      <c r="AB77" s="212"/>
      <c r="AC77" s="212"/>
      <c r="AD77" s="212"/>
      <c r="AE77" s="212"/>
      <c r="AF77" s="212"/>
      <c r="AG77" s="212" t="s">
        <v>228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5">
      <c r="A78" s="219"/>
      <c r="B78" s="220"/>
      <c r="C78" s="250" t="s">
        <v>771</v>
      </c>
      <c r="D78" s="246"/>
      <c r="E78" s="247">
        <v>115.95479</v>
      </c>
      <c r="F78" s="222"/>
      <c r="G78" s="222"/>
      <c r="H78" s="222"/>
      <c r="I78" s="222"/>
      <c r="J78" s="222"/>
      <c r="K78" s="222"/>
      <c r="L78" s="222"/>
      <c r="M78" s="222"/>
      <c r="N78" s="221"/>
      <c r="O78" s="221"/>
      <c r="P78" s="221"/>
      <c r="Q78" s="221"/>
      <c r="R78" s="222"/>
      <c r="S78" s="222"/>
      <c r="T78" s="222"/>
      <c r="U78" s="222"/>
      <c r="V78" s="222"/>
      <c r="W78" s="222"/>
      <c r="X78" s="222"/>
      <c r="Y78" s="222"/>
      <c r="Z78" s="212"/>
      <c r="AA78" s="212"/>
      <c r="AB78" s="212"/>
      <c r="AC78" s="212"/>
      <c r="AD78" s="212"/>
      <c r="AE78" s="212"/>
      <c r="AF78" s="212"/>
      <c r="AG78" s="212" t="s">
        <v>228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1" x14ac:dyDescent="0.25">
      <c r="A79" s="231">
        <v>12</v>
      </c>
      <c r="B79" s="232" t="s">
        <v>235</v>
      </c>
      <c r="C79" s="241" t="s">
        <v>236</v>
      </c>
      <c r="D79" s="233" t="s">
        <v>231</v>
      </c>
      <c r="E79" s="234">
        <v>231.90958000000001</v>
      </c>
      <c r="F79" s="235"/>
      <c r="G79" s="236">
        <f>ROUND(E79*F79,2)</f>
        <v>0</v>
      </c>
      <c r="H79" s="235"/>
      <c r="I79" s="236">
        <f>ROUND(E79*H79,2)</f>
        <v>0</v>
      </c>
      <c r="J79" s="235"/>
      <c r="K79" s="236">
        <f>ROUND(E79*J79,2)</f>
        <v>0</v>
      </c>
      <c r="L79" s="236">
        <v>21</v>
      </c>
      <c r="M79" s="236">
        <f>G79*(1+L79/100)</f>
        <v>0</v>
      </c>
      <c r="N79" s="234">
        <v>0</v>
      </c>
      <c r="O79" s="234">
        <f>ROUND(E79*N79,2)</f>
        <v>0</v>
      </c>
      <c r="P79" s="234">
        <v>0</v>
      </c>
      <c r="Q79" s="234">
        <f>ROUND(E79*P79,2)</f>
        <v>0</v>
      </c>
      <c r="R79" s="236" t="s">
        <v>232</v>
      </c>
      <c r="S79" s="236" t="s">
        <v>185</v>
      </c>
      <c r="T79" s="237" t="s">
        <v>185</v>
      </c>
      <c r="U79" s="222">
        <v>1.0999999999999999E-2</v>
      </c>
      <c r="V79" s="222">
        <f>ROUND(E79*U79,2)</f>
        <v>2.5499999999999998</v>
      </c>
      <c r="W79" s="222"/>
      <c r="X79" s="222" t="s">
        <v>223</v>
      </c>
      <c r="Y79" s="222" t="s">
        <v>188</v>
      </c>
      <c r="Z79" s="212"/>
      <c r="AA79" s="212"/>
      <c r="AB79" s="212"/>
      <c r="AC79" s="212"/>
      <c r="AD79" s="212"/>
      <c r="AE79" s="212"/>
      <c r="AF79" s="212"/>
      <c r="AG79" s="212" t="s">
        <v>224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5">
      <c r="A80" s="219"/>
      <c r="B80" s="220"/>
      <c r="C80" s="249" t="s">
        <v>237</v>
      </c>
      <c r="D80" s="248"/>
      <c r="E80" s="248"/>
      <c r="F80" s="248"/>
      <c r="G80" s="248"/>
      <c r="H80" s="222"/>
      <c r="I80" s="222"/>
      <c r="J80" s="222"/>
      <c r="K80" s="222"/>
      <c r="L80" s="222"/>
      <c r="M80" s="222"/>
      <c r="N80" s="221"/>
      <c r="O80" s="221"/>
      <c r="P80" s="221"/>
      <c r="Q80" s="221"/>
      <c r="R80" s="222"/>
      <c r="S80" s="222"/>
      <c r="T80" s="222"/>
      <c r="U80" s="222"/>
      <c r="V80" s="222"/>
      <c r="W80" s="222"/>
      <c r="X80" s="222"/>
      <c r="Y80" s="222"/>
      <c r="Z80" s="212"/>
      <c r="AA80" s="212"/>
      <c r="AB80" s="212"/>
      <c r="AC80" s="212"/>
      <c r="AD80" s="212"/>
      <c r="AE80" s="212"/>
      <c r="AF80" s="212"/>
      <c r="AG80" s="212" t="s">
        <v>226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5">
      <c r="A81" s="219"/>
      <c r="B81" s="220"/>
      <c r="C81" s="250" t="s">
        <v>772</v>
      </c>
      <c r="D81" s="246"/>
      <c r="E81" s="247">
        <v>231.90958000000001</v>
      </c>
      <c r="F81" s="222"/>
      <c r="G81" s="222"/>
      <c r="H81" s="222"/>
      <c r="I81" s="222"/>
      <c r="J81" s="222"/>
      <c r="K81" s="222"/>
      <c r="L81" s="222"/>
      <c r="M81" s="222"/>
      <c r="N81" s="221"/>
      <c r="O81" s="221"/>
      <c r="P81" s="221"/>
      <c r="Q81" s="221"/>
      <c r="R81" s="222"/>
      <c r="S81" s="222"/>
      <c r="T81" s="222"/>
      <c r="U81" s="222"/>
      <c r="V81" s="222"/>
      <c r="W81" s="222"/>
      <c r="X81" s="222"/>
      <c r="Y81" s="222"/>
      <c r="Z81" s="212"/>
      <c r="AA81" s="212"/>
      <c r="AB81" s="212"/>
      <c r="AC81" s="212"/>
      <c r="AD81" s="212"/>
      <c r="AE81" s="212"/>
      <c r="AF81" s="212"/>
      <c r="AG81" s="212" t="s">
        <v>228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1" x14ac:dyDescent="0.25">
      <c r="A82" s="231">
        <v>13</v>
      </c>
      <c r="B82" s="232" t="s">
        <v>310</v>
      </c>
      <c r="C82" s="241" t="s">
        <v>311</v>
      </c>
      <c r="D82" s="233" t="s">
        <v>231</v>
      </c>
      <c r="E82" s="234">
        <v>231.90958000000001</v>
      </c>
      <c r="F82" s="235"/>
      <c r="G82" s="236">
        <f>ROUND(E82*F82,2)</f>
        <v>0</v>
      </c>
      <c r="H82" s="235"/>
      <c r="I82" s="236">
        <f>ROUND(E82*H82,2)</f>
        <v>0</v>
      </c>
      <c r="J82" s="235"/>
      <c r="K82" s="236">
        <f>ROUND(E82*J82,2)</f>
        <v>0</v>
      </c>
      <c r="L82" s="236">
        <v>21</v>
      </c>
      <c r="M82" s="236">
        <f>G82*(1+L82/100)</f>
        <v>0</v>
      </c>
      <c r="N82" s="234">
        <v>0</v>
      </c>
      <c r="O82" s="234">
        <f>ROUND(E82*N82,2)</f>
        <v>0</v>
      </c>
      <c r="P82" s="234">
        <v>0</v>
      </c>
      <c r="Q82" s="234">
        <f>ROUND(E82*P82,2)</f>
        <v>0</v>
      </c>
      <c r="R82" s="236" t="s">
        <v>232</v>
      </c>
      <c r="S82" s="236" t="s">
        <v>185</v>
      </c>
      <c r="T82" s="237" t="s">
        <v>185</v>
      </c>
      <c r="U82" s="222">
        <v>0</v>
      </c>
      <c r="V82" s="222">
        <f>ROUND(E82*U82,2)</f>
        <v>0</v>
      </c>
      <c r="W82" s="222"/>
      <c r="X82" s="222" t="s">
        <v>223</v>
      </c>
      <c r="Y82" s="222" t="s">
        <v>188</v>
      </c>
      <c r="Z82" s="212"/>
      <c r="AA82" s="212"/>
      <c r="AB82" s="212"/>
      <c r="AC82" s="212"/>
      <c r="AD82" s="212"/>
      <c r="AE82" s="212"/>
      <c r="AF82" s="212"/>
      <c r="AG82" s="212" t="s">
        <v>224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2" x14ac:dyDescent="0.25">
      <c r="A83" s="219"/>
      <c r="B83" s="220"/>
      <c r="C83" s="242" t="s">
        <v>312</v>
      </c>
      <c r="D83" s="239"/>
      <c r="E83" s="239"/>
      <c r="F83" s="239"/>
      <c r="G83" s="239"/>
      <c r="H83" s="222"/>
      <c r="I83" s="222"/>
      <c r="J83" s="222"/>
      <c r="K83" s="222"/>
      <c r="L83" s="222"/>
      <c r="M83" s="222"/>
      <c r="N83" s="221"/>
      <c r="O83" s="221"/>
      <c r="P83" s="221"/>
      <c r="Q83" s="221"/>
      <c r="R83" s="222"/>
      <c r="S83" s="222"/>
      <c r="T83" s="222"/>
      <c r="U83" s="222"/>
      <c r="V83" s="222"/>
      <c r="W83" s="222"/>
      <c r="X83" s="222"/>
      <c r="Y83" s="222"/>
      <c r="Z83" s="212"/>
      <c r="AA83" s="212"/>
      <c r="AB83" s="212"/>
      <c r="AC83" s="212"/>
      <c r="AD83" s="212"/>
      <c r="AE83" s="212"/>
      <c r="AF83" s="212"/>
      <c r="AG83" s="212" t="s">
        <v>191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5">
      <c r="A84" s="219"/>
      <c r="B84" s="220"/>
      <c r="C84" s="250" t="s">
        <v>773</v>
      </c>
      <c r="D84" s="246"/>
      <c r="E84" s="247">
        <v>231.90958000000001</v>
      </c>
      <c r="F84" s="222"/>
      <c r="G84" s="222"/>
      <c r="H84" s="222"/>
      <c r="I84" s="222"/>
      <c r="J84" s="222"/>
      <c r="K84" s="222"/>
      <c r="L84" s="222"/>
      <c r="M84" s="222"/>
      <c r="N84" s="221"/>
      <c r="O84" s="221"/>
      <c r="P84" s="221"/>
      <c r="Q84" s="221"/>
      <c r="R84" s="222"/>
      <c r="S84" s="222"/>
      <c r="T84" s="222"/>
      <c r="U84" s="222"/>
      <c r="V84" s="222"/>
      <c r="W84" s="222"/>
      <c r="X84" s="222"/>
      <c r="Y84" s="222"/>
      <c r="Z84" s="212"/>
      <c r="AA84" s="212"/>
      <c r="AB84" s="212"/>
      <c r="AC84" s="212"/>
      <c r="AD84" s="212"/>
      <c r="AE84" s="212"/>
      <c r="AF84" s="212"/>
      <c r="AG84" s="212" t="s">
        <v>228</v>
      </c>
      <c r="AH84" s="212">
        <v>5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x14ac:dyDescent="0.25">
      <c r="A85" s="224" t="s">
        <v>180</v>
      </c>
      <c r="B85" s="225" t="s">
        <v>114</v>
      </c>
      <c r="C85" s="240" t="s">
        <v>115</v>
      </c>
      <c r="D85" s="226"/>
      <c r="E85" s="227"/>
      <c r="F85" s="228"/>
      <c r="G85" s="228">
        <f>SUMIF(AG86:AG109,"&lt;&gt;NOR",G86:G109)</f>
        <v>0</v>
      </c>
      <c r="H85" s="228"/>
      <c r="I85" s="228">
        <f>SUM(I86:I109)</f>
        <v>0</v>
      </c>
      <c r="J85" s="228"/>
      <c r="K85" s="228">
        <f>SUM(K86:K109)</f>
        <v>0</v>
      </c>
      <c r="L85" s="228"/>
      <c r="M85" s="228">
        <f>SUM(M86:M109)</f>
        <v>0</v>
      </c>
      <c r="N85" s="227"/>
      <c r="O85" s="227">
        <f>SUM(O86:O109)</f>
        <v>346.62</v>
      </c>
      <c r="P85" s="227"/>
      <c r="Q85" s="227">
        <f>SUM(Q86:Q109)</f>
        <v>0</v>
      </c>
      <c r="R85" s="228"/>
      <c r="S85" s="228"/>
      <c r="T85" s="229"/>
      <c r="U85" s="223"/>
      <c r="V85" s="223">
        <f>SUM(V86:V109)</f>
        <v>110.5</v>
      </c>
      <c r="W85" s="223"/>
      <c r="X85" s="223"/>
      <c r="Y85" s="223"/>
      <c r="AG85" t="s">
        <v>181</v>
      </c>
    </row>
    <row r="86" spans="1:60" outlineLevel="1" x14ac:dyDescent="0.25">
      <c r="A86" s="231">
        <v>14</v>
      </c>
      <c r="B86" s="232" t="s">
        <v>317</v>
      </c>
      <c r="C86" s="241" t="s">
        <v>318</v>
      </c>
      <c r="D86" s="233" t="s">
        <v>231</v>
      </c>
      <c r="E86" s="234">
        <v>138.68681000000001</v>
      </c>
      <c r="F86" s="235"/>
      <c r="G86" s="236">
        <f>ROUND(E86*F86,2)</f>
        <v>0</v>
      </c>
      <c r="H86" s="235"/>
      <c r="I86" s="236">
        <f>ROUND(E86*H86,2)</f>
        <v>0</v>
      </c>
      <c r="J86" s="235"/>
      <c r="K86" s="236">
        <f>ROUND(E86*J86,2)</f>
        <v>0</v>
      </c>
      <c r="L86" s="236">
        <v>21</v>
      </c>
      <c r="M86" s="236">
        <f>G86*(1+L86/100)</f>
        <v>0</v>
      </c>
      <c r="N86" s="234">
        <v>0</v>
      </c>
      <c r="O86" s="234">
        <f>ROUND(E86*N86,2)</f>
        <v>0</v>
      </c>
      <c r="P86" s="234">
        <v>0</v>
      </c>
      <c r="Q86" s="234">
        <f>ROUND(E86*P86,2)</f>
        <v>0</v>
      </c>
      <c r="R86" s="236" t="s">
        <v>232</v>
      </c>
      <c r="S86" s="236" t="s">
        <v>185</v>
      </c>
      <c r="T86" s="237" t="s">
        <v>185</v>
      </c>
      <c r="U86" s="222">
        <v>0.20200000000000001</v>
      </c>
      <c r="V86" s="222">
        <f>ROUND(E86*U86,2)</f>
        <v>28.01</v>
      </c>
      <c r="W86" s="222"/>
      <c r="X86" s="222" t="s">
        <v>223</v>
      </c>
      <c r="Y86" s="222" t="s">
        <v>188</v>
      </c>
      <c r="Z86" s="212"/>
      <c r="AA86" s="212"/>
      <c r="AB86" s="212"/>
      <c r="AC86" s="212"/>
      <c r="AD86" s="212"/>
      <c r="AE86" s="212"/>
      <c r="AF86" s="212"/>
      <c r="AG86" s="212" t="s">
        <v>253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5">
      <c r="A87" s="219"/>
      <c r="B87" s="220"/>
      <c r="C87" s="249" t="s">
        <v>319</v>
      </c>
      <c r="D87" s="248"/>
      <c r="E87" s="248"/>
      <c r="F87" s="248"/>
      <c r="G87" s="248"/>
      <c r="H87" s="222"/>
      <c r="I87" s="222"/>
      <c r="J87" s="222"/>
      <c r="K87" s="222"/>
      <c r="L87" s="222"/>
      <c r="M87" s="222"/>
      <c r="N87" s="221"/>
      <c r="O87" s="221"/>
      <c r="P87" s="221"/>
      <c r="Q87" s="221"/>
      <c r="R87" s="222"/>
      <c r="S87" s="222"/>
      <c r="T87" s="222"/>
      <c r="U87" s="222"/>
      <c r="V87" s="222"/>
      <c r="W87" s="222"/>
      <c r="X87" s="222"/>
      <c r="Y87" s="222"/>
      <c r="Z87" s="212"/>
      <c r="AA87" s="212"/>
      <c r="AB87" s="212"/>
      <c r="AC87" s="212"/>
      <c r="AD87" s="212"/>
      <c r="AE87" s="212"/>
      <c r="AF87" s="212"/>
      <c r="AG87" s="212" t="s">
        <v>226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5">
      <c r="A88" s="219"/>
      <c r="B88" s="220"/>
      <c r="C88" s="264" t="s">
        <v>320</v>
      </c>
      <c r="D88" s="254"/>
      <c r="E88" s="254"/>
      <c r="F88" s="254"/>
      <c r="G88" s="254"/>
      <c r="H88" s="222"/>
      <c r="I88" s="222"/>
      <c r="J88" s="222"/>
      <c r="K88" s="222"/>
      <c r="L88" s="222"/>
      <c r="M88" s="222"/>
      <c r="N88" s="221"/>
      <c r="O88" s="221"/>
      <c r="P88" s="221"/>
      <c r="Q88" s="221"/>
      <c r="R88" s="222"/>
      <c r="S88" s="222"/>
      <c r="T88" s="222"/>
      <c r="U88" s="222"/>
      <c r="V88" s="222"/>
      <c r="W88" s="222"/>
      <c r="X88" s="222"/>
      <c r="Y88" s="222"/>
      <c r="Z88" s="212"/>
      <c r="AA88" s="212"/>
      <c r="AB88" s="212"/>
      <c r="AC88" s="212"/>
      <c r="AD88" s="212"/>
      <c r="AE88" s="212"/>
      <c r="AF88" s="212"/>
      <c r="AG88" s="212" t="s">
        <v>191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2" x14ac:dyDescent="0.25">
      <c r="A89" s="219"/>
      <c r="B89" s="220"/>
      <c r="C89" s="250" t="s">
        <v>772</v>
      </c>
      <c r="D89" s="246"/>
      <c r="E89" s="247">
        <v>231.90958000000001</v>
      </c>
      <c r="F89" s="222"/>
      <c r="G89" s="222"/>
      <c r="H89" s="222"/>
      <c r="I89" s="222"/>
      <c r="J89" s="222"/>
      <c r="K89" s="222"/>
      <c r="L89" s="222"/>
      <c r="M89" s="222"/>
      <c r="N89" s="221"/>
      <c r="O89" s="221"/>
      <c r="P89" s="221"/>
      <c r="Q89" s="221"/>
      <c r="R89" s="222"/>
      <c r="S89" s="222"/>
      <c r="T89" s="222"/>
      <c r="U89" s="222"/>
      <c r="V89" s="222"/>
      <c r="W89" s="222"/>
      <c r="X89" s="222"/>
      <c r="Y89" s="222"/>
      <c r="Z89" s="212"/>
      <c r="AA89" s="212"/>
      <c r="AB89" s="212"/>
      <c r="AC89" s="212"/>
      <c r="AD89" s="212"/>
      <c r="AE89" s="212"/>
      <c r="AF89" s="212"/>
      <c r="AG89" s="212" t="s">
        <v>228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5">
      <c r="A90" s="219"/>
      <c r="B90" s="220"/>
      <c r="C90" s="250" t="s">
        <v>774</v>
      </c>
      <c r="D90" s="246"/>
      <c r="E90" s="247">
        <v>-4.6875</v>
      </c>
      <c r="F90" s="222"/>
      <c r="G90" s="222"/>
      <c r="H90" s="222"/>
      <c r="I90" s="222"/>
      <c r="J90" s="222"/>
      <c r="K90" s="222"/>
      <c r="L90" s="222"/>
      <c r="M90" s="222"/>
      <c r="N90" s="221"/>
      <c r="O90" s="221"/>
      <c r="P90" s="221"/>
      <c r="Q90" s="221"/>
      <c r="R90" s="222"/>
      <c r="S90" s="222"/>
      <c r="T90" s="222"/>
      <c r="U90" s="222"/>
      <c r="V90" s="222"/>
      <c r="W90" s="222"/>
      <c r="X90" s="222"/>
      <c r="Y90" s="222"/>
      <c r="Z90" s="212"/>
      <c r="AA90" s="212"/>
      <c r="AB90" s="212"/>
      <c r="AC90" s="212"/>
      <c r="AD90" s="212"/>
      <c r="AE90" s="212"/>
      <c r="AF90" s="212"/>
      <c r="AG90" s="212" t="s">
        <v>228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5">
      <c r="A91" s="219"/>
      <c r="B91" s="220"/>
      <c r="C91" s="250" t="s">
        <v>775</v>
      </c>
      <c r="D91" s="246"/>
      <c r="E91" s="247">
        <v>-14.69007</v>
      </c>
      <c r="F91" s="222"/>
      <c r="G91" s="222"/>
      <c r="H91" s="222"/>
      <c r="I91" s="222"/>
      <c r="J91" s="222"/>
      <c r="K91" s="222"/>
      <c r="L91" s="222"/>
      <c r="M91" s="222"/>
      <c r="N91" s="221"/>
      <c r="O91" s="221"/>
      <c r="P91" s="221"/>
      <c r="Q91" s="221"/>
      <c r="R91" s="222"/>
      <c r="S91" s="222"/>
      <c r="T91" s="222"/>
      <c r="U91" s="222"/>
      <c r="V91" s="222"/>
      <c r="W91" s="222"/>
      <c r="X91" s="222"/>
      <c r="Y91" s="222"/>
      <c r="Z91" s="212"/>
      <c r="AA91" s="212"/>
      <c r="AB91" s="212"/>
      <c r="AC91" s="212"/>
      <c r="AD91" s="212"/>
      <c r="AE91" s="212"/>
      <c r="AF91" s="212"/>
      <c r="AG91" s="212" t="s">
        <v>228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5">
      <c r="A92" s="219"/>
      <c r="B92" s="220"/>
      <c r="C92" s="250" t="s">
        <v>776</v>
      </c>
      <c r="D92" s="246"/>
      <c r="E92" s="247">
        <v>-14.911049999999999</v>
      </c>
      <c r="F92" s="222"/>
      <c r="G92" s="222"/>
      <c r="H92" s="222"/>
      <c r="I92" s="222"/>
      <c r="J92" s="222"/>
      <c r="K92" s="222"/>
      <c r="L92" s="222"/>
      <c r="M92" s="222"/>
      <c r="N92" s="221"/>
      <c r="O92" s="221"/>
      <c r="P92" s="221"/>
      <c r="Q92" s="221"/>
      <c r="R92" s="222"/>
      <c r="S92" s="222"/>
      <c r="T92" s="222"/>
      <c r="U92" s="222"/>
      <c r="V92" s="222"/>
      <c r="W92" s="222"/>
      <c r="X92" s="222"/>
      <c r="Y92" s="222"/>
      <c r="Z92" s="212"/>
      <c r="AA92" s="212"/>
      <c r="AB92" s="212"/>
      <c r="AC92" s="212"/>
      <c r="AD92" s="212"/>
      <c r="AE92" s="212"/>
      <c r="AF92" s="212"/>
      <c r="AG92" s="212" t="s">
        <v>228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5">
      <c r="A93" s="219"/>
      <c r="B93" s="220"/>
      <c r="C93" s="250" t="s">
        <v>777</v>
      </c>
      <c r="D93" s="246"/>
      <c r="E93" s="247">
        <v>-51.975659999999998</v>
      </c>
      <c r="F93" s="222"/>
      <c r="G93" s="222"/>
      <c r="H93" s="222"/>
      <c r="I93" s="222"/>
      <c r="J93" s="222"/>
      <c r="K93" s="222"/>
      <c r="L93" s="222"/>
      <c r="M93" s="222"/>
      <c r="N93" s="221"/>
      <c r="O93" s="221"/>
      <c r="P93" s="221"/>
      <c r="Q93" s="221"/>
      <c r="R93" s="222"/>
      <c r="S93" s="222"/>
      <c r="T93" s="222"/>
      <c r="U93" s="222"/>
      <c r="V93" s="222"/>
      <c r="W93" s="222"/>
      <c r="X93" s="222"/>
      <c r="Y93" s="222"/>
      <c r="Z93" s="212"/>
      <c r="AA93" s="212"/>
      <c r="AB93" s="212"/>
      <c r="AC93" s="212"/>
      <c r="AD93" s="212"/>
      <c r="AE93" s="212"/>
      <c r="AF93" s="212"/>
      <c r="AG93" s="212" t="s">
        <v>228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5">
      <c r="A94" s="219"/>
      <c r="B94" s="220"/>
      <c r="C94" s="250" t="s">
        <v>778</v>
      </c>
      <c r="D94" s="246"/>
      <c r="E94" s="247">
        <v>-6.9584900000000003</v>
      </c>
      <c r="F94" s="222"/>
      <c r="G94" s="222"/>
      <c r="H94" s="222"/>
      <c r="I94" s="222"/>
      <c r="J94" s="222"/>
      <c r="K94" s="222"/>
      <c r="L94" s="222"/>
      <c r="M94" s="222"/>
      <c r="N94" s="221"/>
      <c r="O94" s="221"/>
      <c r="P94" s="221"/>
      <c r="Q94" s="221"/>
      <c r="R94" s="222"/>
      <c r="S94" s="222"/>
      <c r="T94" s="222"/>
      <c r="U94" s="222"/>
      <c r="V94" s="222"/>
      <c r="W94" s="222"/>
      <c r="X94" s="222"/>
      <c r="Y94" s="222"/>
      <c r="Z94" s="212"/>
      <c r="AA94" s="212"/>
      <c r="AB94" s="212"/>
      <c r="AC94" s="212"/>
      <c r="AD94" s="212"/>
      <c r="AE94" s="212"/>
      <c r="AF94" s="212"/>
      <c r="AG94" s="212" t="s">
        <v>228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5">
      <c r="A95" s="231">
        <v>15</v>
      </c>
      <c r="B95" s="232" t="s">
        <v>327</v>
      </c>
      <c r="C95" s="241" t="s">
        <v>328</v>
      </c>
      <c r="D95" s="233" t="s">
        <v>231</v>
      </c>
      <c r="E95" s="234">
        <v>51.975659999999998</v>
      </c>
      <c r="F95" s="235"/>
      <c r="G95" s="236">
        <f>ROUND(E95*F95,2)</f>
        <v>0</v>
      </c>
      <c r="H95" s="235"/>
      <c r="I95" s="236">
        <f>ROUND(E95*H95,2)</f>
        <v>0</v>
      </c>
      <c r="J95" s="235"/>
      <c r="K95" s="236">
        <f>ROUND(E95*J95,2)</f>
        <v>0</v>
      </c>
      <c r="L95" s="236">
        <v>21</v>
      </c>
      <c r="M95" s="236">
        <f>G95*(1+L95/100)</f>
        <v>0</v>
      </c>
      <c r="N95" s="234">
        <v>0</v>
      </c>
      <c r="O95" s="234">
        <f>ROUND(E95*N95,2)</f>
        <v>0</v>
      </c>
      <c r="P95" s="234">
        <v>0</v>
      </c>
      <c r="Q95" s="234">
        <f>ROUND(E95*P95,2)</f>
        <v>0</v>
      </c>
      <c r="R95" s="236" t="s">
        <v>232</v>
      </c>
      <c r="S95" s="236" t="s">
        <v>185</v>
      </c>
      <c r="T95" s="237" t="s">
        <v>185</v>
      </c>
      <c r="U95" s="222">
        <v>1.587</v>
      </c>
      <c r="V95" s="222">
        <f>ROUND(E95*U95,2)</f>
        <v>82.49</v>
      </c>
      <c r="W95" s="222"/>
      <c r="X95" s="222" t="s">
        <v>223</v>
      </c>
      <c r="Y95" s="222" t="s">
        <v>188</v>
      </c>
      <c r="Z95" s="212"/>
      <c r="AA95" s="212"/>
      <c r="AB95" s="212"/>
      <c r="AC95" s="212"/>
      <c r="AD95" s="212"/>
      <c r="AE95" s="212"/>
      <c r="AF95" s="212"/>
      <c r="AG95" s="212" t="s">
        <v>253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ht="21" outlineLevel="2" x14ac:dyDescent="0.25">
      <c r="A96" s="219"/>
      <c r="B96" s="220"/>
      <c r="C96" s="249" t="s">
        <v>329</v>
      </c>
      <c r="D96" s="248"/>
      <c r="E96" s="248"/>
      <c r="F96" s="248"/>
      <c r="G96" s="248"/>
      <c r="H96" s="222"/>
      <c r="I96" s="222"/>
      <c r="J96" s="222"/>
      <c r="K96" s="222"/>
      <c r="L96" s="222"/>
      <c r="M96" s="222"/>
      <c r="N96" s="221"/>
      <c r="O96" s="221"/>
      <c r="P96" s="221"/>
      <c r="Q96" s="221"/>
      <c r="R96" s="222"/>
      <c r="S96" s="222"/>
      <c r="T96" s="222"/>
      <c r="U96" s="222"/>
      <c r="V96" s="222"/>
      <c r="W96" s="222"/>
      <c r="X96" s="222"/>
      <c r="Y96" s="222"/>
      <c r="Z96" s="212"/>
      <c r="AA96" s="212"/>
      <c r="AB96" s="212"/>
      <c r="AC96" s="212"/>
      <c r="AD96" s="212"/>
      <c r="AE96" s="212"/>
      <c r="AF96" s="212"/>
      <c r="AG96" s="212" t="s">
        <v>226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38" t="str">
        <f>C96</f>
        <v>sypaninou z vhodných hornin tř. 1 - 4 nebo materiálem připraveným podél výkopu ve vzdálenosti do 3 m od jeho kraje, pro jakoukoliv hloubku výkopu a jakoukoliv míru zhutnění,</v>
      </c>
      <c r="BB96" s="212"/>
      <c r="BC96" s="212"/>
      <c r="BD96" s="212"/>
      <c r="BE96" s="212"/>
      <c r="BF96" s="212"/>
      <c r="BG96" s="212"/>
      <c r="BH96" s="212"/>
    </row>
    <row r="97" spans="1:60" outlineLevel="2" x14ac:dyDescent="0.25">
      <c r="A97" s="219"/>
      <c r="B97" s="220"/>
      <c r="C97" s="250" t="s">
        <v>779</v>
      </c>
      <c r="D97" s="246"/>
      <c r="E97" s="247">
        <v>51.975659999999998</v>
      </c>
      <c r="F97" s="222"/>
      <c r="G97" s="222"/>
      <c r="H97" s="222"/>
      <c r="I97" s="222"/>
      <c r="J97" s="222"/>
      <c r="K97" s="222"/>
      <c r="L97" s="222"/>
      <c r="M97" s="222"/>
      <c r="N97" s="221"/>
      <c r="O97" s="221"/>
      <c r="P97" s="221"/>
      <c r="Q97" s="221"/>
      <c r="R97" s="222"/>
      <c r="S97" s="222"/>
      <c r="T97" s="222"/>
      <c r="U97" s="222"/>
      <c r="V97" s="222"/>
      <c r="W97" s="222"/>
      <c r="X97" s="222"/>
      <c r="Y97" s="222"/>
      <c r="Z97" s="212"/>
      <c r="AA97" s="212"/>
      <c r="AB97" s="212"/>
      <c r="AC97" s="212"/>
      <c r="AD97" s="212"/>
      <c r="AE97" s="212"/>
      <c r="AF97" s="212"/>
      <c r="AG97" s="212" t="s">
        <v>228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1" x14ac:dyDescent="0.25">
      <c r="A98" s="231">
        <v>16</v>
      </c>
      <c r="B98" s="232" t="s">
        <v>331</v>
      </c>
      <c r="C98" s="241" t="s">
        <v>332</v>
      </c>
      <c r="D98" s="233" t="s">
        <v>333</v>
      </c>
      <c r="E98" s="234">
        <v>252.13262</v>
      </c>
      <c r="F98" s="235"/>
      <c r="G98" s="236">
        <f>ROUND(E98*F98,2)</f>
        <v>0</v>
      </c>
      <c r="H98" s="235"/>
      <c r="I98" s="236">
        <f>ROUND(E98*H98,2)</f>
        <v>0</v>
      </c>
      <c r="J98" s="235"/>
      <c r="K98" s="236">
        <f>ROUND(E98*J98,2)</f>
        <v>0</v>
      </c>
      <c r="L98" s="236">
        <v>21</v>
      </c>
      <c r="M98" s="236">
        <f>G98*(1+L98/100)</f>
        <v>0</v>
      </c>
      <c r="N98" s="234">
        <v>1</v>
      </c>
      <c r="O98" s="234">
        <f>ROUND(E98*N98,2)</f>
        <v>252.13</v>
      </c>
      <c r="P98" s="234">
        <v>0</v>
      </c>
      <c r="Q98" s="234">
        <f>ROUND(E98*P98,2)</f>
        <v>0</v>
      </c>
      <c r="R98" s="236" t="s">
        <v>334</v>
      </c>
      <c r="S98" s="236" t="s">
        <v>185</v>
      </c>
      <c r="T98" s="237" t="s">
        <v>185</v>
      </c>
      <c r="U98" s="222">
        <v>0</v>
      </c>
      <c r="V98" s="222">
        <f>ROUND(E98*U98,2)</f>
        <v>0</v>
      </c>
      <c r="W98" s="222"/>
      <c r="X98" s="222" t="s">
        <v>335</v>
      </c>
      <c r="Y98" s="222" t="s">
        <v>188</v>
      </c>
      <c r="Z98" s="212"/>
      <c r="AA98" s="212"/>
      <c r="AB98" s="212"/>
      <c r="AC98" s="212"/>
      <c r="AD98" s="212"/>
      <c r="AE98" s="212"/>
      <c r="AF98" s="212"/>
      <c r="AG98" s="212" t="s">
        <v>336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2" x14ac:dyDescent="0.25">
      <c r="A99" s="219"/>
      <c r="B99" s="220"/>
      <c r="C99" s="262" t="s">
        <v>259</v>
      </c>
      <c r="D99" s="252"/>
      <c r="E99" s="253"/>
      <c r="F99" s="222"/>
      <c r="G99" s="222"/>
      <c r="H99" s="222"/>
      <c r="I99" s="222"/>
      <c r="J99" s="222"/>
      <c r="K99" s="222"/>
      <c r="L99" s="222"/>
      <c r="M99" s="222"/>
      <c r="N99" s="221"/>
      <c r="O99" s="221"/>
      <c r="P99" s="221"/>
      <c r="Q99" s="221"/>
      <c r="R99" s="222"/>
      <c r="S99" s="222"/>
      <c r="T99" s="222"/>
      <c r="U99" s="222"/>
      <c r="V99" s="222"/>
      <c r="W99" s="222"/>
      <c r="X99" s="222"/>
      <c r="Y99" s="222"/>
      <c r="Z99" s="212"/>
      <c r="AA99" s="212"/>
      <c r="AB99" s="212"/>
      <c r="AC99" s="212"/>
      <c r="AD99" s="212"/>
      <c r="AE99" s="212"/>
      <c r="AF99" s="212"/>
      <c r="AG99" s="212" t="s">
        <v>228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5">
      <c r="A100" s="219"/>
      <c r="B100" s="220"/>
      <c r="C100" s="263" t="s">
        <v>780</v>
      </c>
      <c r="D100" s="252"/>
      <c r="E100" s="253">
        <v>231.90958000000001</v>
      </c>
      <c r="F100" s="222"/>
      <c r="G100" s="222"/>
      <c r="H100" s="222"/>
      <c r="I100" s="222"/>
      <c r="J100" s="222"/>
      <c r="K100" s="222"/>
      <c r="L100" s="222"/>
      <c r="M100" s="222"/>
      <c r="N100" s="221"/>
      <c r="O100" s="221"/>
      <c r="P100" s="221"/>
      <c r="Q100" s="221"/>
      <c r="R100" s="222"/>
      <c r="S100" s="222"/>
      <c r="T100" s="222"/>
      <c r="U100" s="222"/>
      <c r="V100" s="222"/>
      <c r="W100" s="222"/>
      <c r="X100" s="222"/>
      <c r="Y100" s="222"/>
      <c r="Z100" s="212"/>
      <c r="AA100" s="212"/>
      <c r="AB100" s="212"/>
      <c r="AC100" s="212"/>
      <c r="AD100" s="212"/>
      <c r="AE100" s="212"/>
      <c r="AF100" s="212"/>
      <c r="AG100" s="212" t="s">
        <v>228</v>
      </c>
      <c r="AH100" s="212">
        <v>2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5">
      <c r="A101" s="219"/>
      <c r="B101" s="220"/>
      <c r="C101" s="263" t="s">
        <v>781</v>
      </c>
      <c r="D101" s="252"/>
      <c r="E101" s="253">
        <v>-4.6875</v>
      </c>
      <c r="F101" s="222"/>
      <c r="G101" s="222"/>
      <c r="H101" s="222"/>
      <c r="I101" s="222"/>
      <c r="J101" s="222"/>
      <c r="K101" s="222"/>
      <c r="L101" s="222"/>
      <c r="M101" s="222"/>
      <c r="N101" s="221"/>
      <c r="O101" s="221"/>
      <c r="P101" s="221"/>
      <c r="Q101" s="221"/>
      <c r="R101" s="222"/>
      <c r="S101" s="222"/>
      <c r="T101" s="222"/>
      <c r="U101" s="222"/>
      <c r="V101" s="222"/>
      <c r="W101" s="222"/>
      <c r="X101" s="222"/>
      <c r="Y101" s="222"/>
      <c r="Z101" s="212"/>
      <c r="AA101" s="212"/>
      <c r="AB101" s="212"/>
      <c r="AC101" s="212"/>
      <c r="AD101" s="212"/>
      <c r="AE101" s="212"/>
      <c r="AF101" s="212"/>
      <c r="AG101" s="212" t="s">
        <v>228</v>
      </c>
      <c r="AH101" s="212">
        <v>2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5">
      <c r="A102" s="219"/>
      <c r="B102" s="220"/>
      <c r="C102" s="263" t="s">
        <v>782</v>
      </c>
      <c r="D102" s="252"/>
      <c r="E102" s="253">
        <v>-14.69007</v>
      </c>
      <c r="F102" s="222"/>
      <c r="G102" s="222"/>
      <c r="H102" s="222"/>
      <c r="I102" s="222"/>
      <c r="J102" s="222"/>
      <c r="K102" s="222"/>
      <c r="L102" s="222"/>
      <c r="M102" s="222"/>
      <c r="N102" s="221"/>
      <c r="O102" s="221"/>
      <c r="P102" s="221"/>
      <c r="Q102" s="221"/>
      <c r="R102" s="222"/>
      <c r="S102" s="222"/>
      <c r="T102" s="222"/>
      <c r="U102" s="222"/>
      <c r="V102" s="222"/>
      <c r="W102" s="222"/>
      <c r="X102" s="222"/>
      <c r="Y102" s="222"/>
      <c r="Z102" s="212"/>
      <c r="AA102" s="212"/>
      <c r="AB102" s="212"/>
      <c r="AC102" s="212"/>
      <c r="AD102" s="212"/>
      <c r="AE102" s="212"/>
      <c r="AF102" s="212"/>
      <c r="AG102" s="212" t="s">
        <v>228</v>
      </c>
      <c r="AH102" s="212">
        <v>2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5">
      <c r="A103" s="219"/>
      <c r="B103" s="220"/>
      <c r="C103" s="263" t="s">
        <v>783</v>
      </c>
      <c r="D103" s="252"/>
      <c r="E103" s="253">
        <v>-14.911049999999999</v>
      </c>
      <c r="F103" s="222"/>
      <c r="G103" s="222"/>
      <c r="H103" s="222"/>
      <c r="I103" s="222"/>
      <c r="J103" s="222"/>
      <c r="K103" s="222"/>
      <c r="L103" s="222"/>
      <c r="M103" s="222"/>
      <c r="N103" s="221"/>
      <c r="O103" s="221"/>
      <c r="P103" s="221"/>
      <c r="Q103" s="221"/>
      <c r="R103" s="222"/>
      <c r="S103" s="222"/>
      <c r="T103" s="222"/>
      <c r="U103" s="222"/>
      <c r="V103" s="222"/>
      <c r="W103" s="222"/>
      <c r="X103" s="222"/>
      <c r="Y103" s="222"/>
      <c r="Z103" s="212"/>
      <c r="AA103" s="212"/>
      <c r="AB103" s="212"/>
      <c r="AC103" s="212"/>
      <c r="AD103" s="212"/>
      <c r="AE103" s="212"/>
      <c r="AF103" s="212"/>
      <c r="AG103" s="212" t="s">
        <v>228</v>
      </c>
      <c r="AH103" s="212">
        <v>2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5">
      <c r="A104" s="219"/>
      <c r="B104" s="220"/>
      <c r="C104" s="263" t="s">
        <v>784</v>
      </c>
      <c r="D104" s="252"/>
      <c r="E104" s="253">
        <v>-51.975659999999998</v>
      </c>
      <c r="F104" s="222"/>
      <c r="G104" s="222"/>
      <c r="H104" s="222"/>
      <c r="I104" s="222"/>
      <c r="J104" s="222"/>
      <c r="K104" s="222"/>
      <c r="L104" s="222"/>
      <c r="M104" s="222"/>
      <c r="N104" s="221"/>
      <c r="O104" s="221"/>
      <c r="P104" s="221"/>
      <c r="Q104" s="221"/>
      <c r="R104" s="222"/>
      <c r="S104" s="222"/>
      <c r="T104" s="222"/>
      <c r="U104" s="222"/>
      <c r="V104" s="222"/>
      <c r="W104" s="222"/>
      <c r="X104" s="222"/>
      <c r="Y104" s="222"/>
      <c r="Z104" s="212"/>
      <c r="AA104" s="212"/>
      <c r="AB104" s="212"/>
      <c r="AC104" s="212"/>
      <c r="AD104" s="212"/>
      <c r="AE104" s="212"/>
      <c r="AF104" s="212"/>
      <c r="AG104" s="212" t="s">
        <v>228</v>
      </c>
      <c r="AH104" s="212">
        <v>2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5">
      <c r="A105" s="219"/>
      <c r="B105" s="220"/>
      <c r="C105" s="263" t="s">
        <v>785</v>
      </c>
      <c r="D105" s="252"/>
      <c r="E105" s="253">
        <v>-6.9584900000000003</v>
      </c>
      <c r="F105" s="222"/>
      <c r="G105" s="222"/>
      <c r="H105" s="222"/>
      <c r="I105" s="222"/>
      <c r="J105" s="222"/>
      <c r="K105" s="222"/>
      <c r="L105" s="222"/>
      <c r="M105" s="222"/>
      <c r="N105" s="221"/>
      <c r="O105" s="221"/>
      <c r="P105" s="221"/>
      <c r="Q105" s="221"/>
      <c r="R105" s="222"/>
      <c r="S105" s="222"/>
      <c r="T105" s="222"/>
      <c r="U105" s="222"/>
      <c r="V105" s="222"/>
      <c r="W105" s="222"/>
      <c r="X105" s="222"/>
      <c r="Y105" s="222"/>
      <c r="Z105" s="212"/>
      <c r="AA105" s="212"/>
      <c r="AB105" s="212"/>
      <c r="AC105" s="212"/>
      <c r="AD105" s="212"/>
      <c r="AE105" s="212"/>
      <c r="AF105" s="212"/>
      <c r="AG105" s="212" t="s">
        <v>228</v>
      </c>
      <c r="AH105" s="212">
        <v>2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5">
      <c r="A106" s="219"/>
      <c r="B106" s="220"/>
      <c r="C106" s="262" t="s">
        <v>262</v>
      </c>
      <c r="D106" s="252"/>
      <c r="E106" s="253"/>
      <c r="F106" s="222"/>
      <c r="G106" s="222"/>
      <c r="H106" s="222"/>
      <c r="I106" s="222"/>
      <c r="J106" s="222"/>
      <c r="K106" s="222"/>
      <c r="L106" s="222"/>
      <c r="M106" s="222"/>
      <c r="N106" s="221"/>
      <c r="O106" s="221"/>
      <c r="P106" s="221"/>
      <c r="Q106" s="221"/>
      <c r="R106" s="222"/>
      <c r="S106" s="222"/>
      <c r="T106" s="222"/>
      <c r="U106" s="222"/>
      <c r="V106" s="222"/>
      <c r="W106" s="222"/>
      <c r="X106" s="222"/>
      <c r="Y106" s="222"/>
      <c r="Z106" s="212"/>
      <c r="AA106" s="212"/>
      <c r="AB106" s="212"/>
      <c r="AC106" s="212"/>
      <c r="AD106" s="212"/>
      <c r="AE106" s="212"/>
      <c r="AF106" s="212"/>
      <c r="AG106" s="212" t="s">
        <v>228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5">
      <c r="A107" s="219"/>
      <c r="B107" s="220"/>
      <c r="C107" s="250" t="s">
        <v>786</v>
      </c>
      <c r="D107" s="246"/>
      <c r="E107" s="247">
        <v>252.13262</v>
      </c>
      <c r="F107" s="222"/>
      <c r="G107" s="222"/>
      <c r="H107" s="222"/>
      <c r="I107" s="222"/>
      <c r="J107" s="222"/>
      <c r="K107" s="222"/>
      <c r="L107" s="222"/>
      <c r="M107" s="222"/>
      <c r="N107" s="221"/>
      <c r="O107" s="221"/>
      <c r="P107" s="221"/>
      <c r="Q107" s="221"/>
      <c r="R107" s="222"/>
      <c r="S107" s="222"/>
      <c r="T107" s="222"/>
      <c r="U107" s="222"/>
      <c r="V107" s="222"/>
      <c r="W107" s="222"/>
      <c r="X107" s="222"/>
      <c r="Y107" s="222"/>
      <c r="Z107" s="212"/>
      <c r="AA107" s="212"/>
      <c r="AB107" s="212"/>
      <c r="AC107" s="212"/>
      <c r="AD107" s="212"/>
      <c r="AE107" s="212"/>
      <c r="AF107" s="212"/>
      <c r="AG107" s="212" t="s">
        <v>228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5">
      <c r="A108" s="231">
        <v>17</v>
      </c>
      <c r="B108" s="232" t="s">
        <v>341</v>
      </c>
      <c r="C108" s="241" t="s">
        <v>342</v>
      </c>
      <c r="D108" s="233" t="s">
        <v>333</v>
      </c>
      <c r="E108" s="234">
        <v>94.491749999999996</v>
      </c>
      <c r="F108" s="235"/>
      <c r="G108" s="236">
        <f>ROUND(E108*F108,2)</f>
        <v>0</v>
      </c>
      <c r="H108" s="235"/>
      <c r="I108" s="236">
        <f>ROUND(E108*H108,2)</f>
        <v>0</v>
      </c>
      <c r="J108" s="235"/>
      <c r="K108" s="236">
        <f>ROUND(E108*J108,2)</f>
        <v>0</v>
      </c>
      <c r="L108" s="236">
        <v>21</v>
      </c>
      <c r="M108" s="236">
        <f>G108*(1+L108/100)</f>
        <v>0</v>
      </c>
      <c r="N108" s="234">
        <v>1</v>
      </c>
      <c r="O108" s="234">
        <f>ROUND(E108*N108,2)</f>
        <v>94.49</v>
      </c>
      <c r="P108" s="234">
        <v>0</v>
      </c>
      <c r="Q108" s="234">
        <f>ROUND(E108*P108,2)</f>
        <v>0</v>
      </c>
      <c r="R108" s="236" t="s">
        <v>334</v>
      </c>
      <c r="S108" s="236" t="s">
        <v>185</v>
      </c>
      <c r="T108" s="237" t="s">
        <v>185</v>
      </c>
      <c r="U108" s="222">
        <v>0</v>
      </c>
      <c r="V108" s="222">
        <f>ROUND(E108*U108,2)</f>
        <v>0</v>
      </c>
      <c r="W108" s="222"/>
      <c r="X108" s="222" t="s">
        <v>335</v>
      </c>
      <c r="Y108" s="222" t="s">
        <v>188</v>
      </c>
      <c r="Z108" s="212"/>
      <c r="AA108" s="212"/>
      <c r="AB108" s="212"/>
      <c r="AC108" s="212"/>
      <c r="AD108" s="212"/>
      <c r="AE108" s="212"/>
      <c r="AF108" s="212"/>
      <c r="AG108" s="212" t="s">
        <v>336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5">
      <c r="A109" s="219"/>
      <c r="B109" s="220"/>
      <c r="C109" s="250" t="s">
        <v>787</v>
      </c>
      <c r="D109" s="246"/>
      <c r="E109" s="247">
        <v>94.491749999999996</v>
      </c>
      <c r="F109" s="222"/>
      <c r="G109" s="222"/>
      <c r="H109" s="222"/>
      <c r="I109" s="222"/>
      <c r="J109" s="222"/>
      <c r="K109" s="222"/>
      <c r="L109" s="222"/>
      <c r="M109" s="222"/>
      <c r="N109" s="221"/>
      <c r="O109" s="221"/>
      <c r="P109" s="221"/>
      <c r="Q109" s="221"/>
      <c r="R109" s="222"/>
      <c r="S109" s="222"/>
      <c r="T109" s="222"/>
      <c r="U109" s="222"/>
      <c r="V109" s="222"/>
      <c r="W109" s="222"/>
      <c r="X109" s="222"/>
      <c r="Y109" s="222"/>
      <c r="Z109" s="212"/>
      <c r="AA109" s="212"/>
      <c r="AB109" s="212"/>
      <c r="AC109" s="212"/>
      <c r="AD109" s="212"/>
      <c r="AE109" s="212"/>
      <c r="AF109" s="212"/>
      <c r="AG109" s="212" t="s">
        <v>228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x14ac:dyDescent="0.25">
      <c r="A110" s="224" t="s">
        <v>180</v>
      </c>
      <c r="B110" s="225" t="s">
        <v>116</v>
      </c>
      <c r="C110" s="240" t="s">
        <v>117</v>
      </c>
      <c r="D110" s="226"/>
      <c r="E110" s="227"/>
      <c r="F110" s="228"/>
      <c r="G110" s="228">
        <f>SUMIF(AG111:AG113,"&lt;&gt;NOR",G111:G113)</f>
        <v>0</v>
      </c>
      <c r="H110" s="228"/>
      <c r="I110" s="228">
        <f>SUM(I111:I113)</f>
        <v>0</v>
      </c>
      <c r="J110" s="228"/>
      <c r="K110" s="228">
        <f>SUM(K111:K113)</f>
        <v>0</v>
      </c>
      <c r="L110" s="228"/>
      <c r="M110" s="228">
        <f>SUM(M111:M113)</f>
        <v>0</v>
      </c>
      <c r="N110" s="227"/>
      <c r="O110" s="227">
        <f>SUM(O111:O113)</f>
        <v>0</v>
      </c>
      <c r="P110" s="227"/>
      <c r="Q110" s="227">
        <f>SUM(Q111:Q113)</f>
        <v>0</v>
      </c>
      <c r="R110" s="228"/>
      <c r="S110" s="228"/>
      <c r="T110" s="229"/>
      <c r="U110" s="223"/>
      <c r="V110" s="223">
        <f>SUM(V111:V113)</f>
        <v>0.06</v>
      </c>
      <c r="W110" s="223"/>
      <c r="X110" s="223"/>
      <c r="Y110" s="223"/>
      <c r="AG110" t="s">
        <v>181</v>
      </c>
    </row>
    <row r="111" spans="1:60" outlineLevel="1" x14ac:dyDescent="0.25">
      <c r="A111" s="231">
        <v>18</v>
      </c>
      <c r="B111" s="232" t="s">
        <v>351</v>
      </c>
      <c r="C111" s="241" t="s">
        <v>352</v>
      </c>
      <c r="D111" s="233" t="s">
        <v>221</v>
      </c>
      <c r="E111" s="234">
        <v>3.1680000000000001</v>
      </c>
      <c r="F111" s="235"/>
      <c r="G111" s="236">
        <f>ROUND(E111*F111,2)</f>
        <v>0</v>
      </c>
      <c r="H111" s="235"/>
      <c r="I111" s="236">
        <f>ROUND(E111*H111,2)</f>
        <v>0</v>
      </c>
      <c r="J111" s="235"/>
      <c r="K111" s="236">
        <f>ROUND(E111*J111,2)</f>
        <v>0</v>
      </c>
      <c r="L111" s="236">
        <v>21</v>
      </c>
      <c r="M111" s="236">
        <f>G111*(1+L111/100)</f>
        <v>0</v>
      </c>
      <c r="N111" s="234">
        <v>0</v>
      </c>
      <c r="O111" s="234">
        <f>ROUND(E111*N111,2)</f>
        <v>0</v>
      </c>
      <c r="P111" s="234">
        <v>0</v>
      </c>
      <c r="Q111" s="234">
        <f>ROUND(E111*P111,2)</f>
        <v>0</v>
      </c>
      <c r="R111" s="236" t="s">
        <v>232</v>
      </c>
      <c r="S111" s="236" t="s">
        <v>185</v>
      </c>
      <c r="T111" s="237" t="s">
        <v>185</v>
      </c>
      <c r="U111" s="222">
        <v>1.7999999999999999E-2</v>
      </c>
      <c r="V111" s="222">
        <f>ROUND(E111*U111,2)</f>
        <v>0.06</v>
      </c>
      <c r="W111" s="222"/>
      <c r="X111" s="222" t="s">
        <v>223</v>
      </c>
      <c r="Y111" s="222" t="s">
        <v>188</v>
      </c>
      <c r="Z111" s="212"/>
      <c r="AA111" s="212"/>
      <c r="AB111" s="212"/>
      <c r="AC111" s="212"/>
      <c r="AD111" s="212"/>
      <c r="AE111" s="212"/>
      <c r="AF111" s="212"/>
      <c r="AG111" s="212" t="s">
        <v>253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5">
      <c r="A112" s="219"/>
      <c r="B112" s="220"/>
      <c r="C112" s="249" t="s">
        <v>353</v>
      </c>
      <c r="D112" s="248"/>
      <c r="E112" s="248"/>
      <c r="F112" s="248"/>
      <c r="G112" s="248"/>
      <c r="H112" s="222"/>
      <c r="I112" s="222"/>
      <c r="J112" s="222"/>
      <c r="K112" s="222"/>
      <c r="L112" s="222"/>
      <c r="M112" s="222"/>
      <c r="N112" s="221"/>
      <c r="O112" s="221"/>
      <c r="P112" s="221"/>
      <c r="Q112" s="221"/>
      <c r="R112" s="222"/>
      <c r="S112" s="222"/>
      <c r="T112" s="222"/>
      <c r="U112" s="222"/>
      <c r="V112" s="222"/>
      <c r="W112" s="222"/>
      <c r="X112" s="222"/>
      <c r="Y112" s="222"/>
      <c r="Z112" s="212"/>
      <c r="AA112" s="212"/>
      <c r="AB112" s="212"/>
      <c r="AC112" s="212"/>
      <c r="AD112" s="212"/>
      <c r="AE112" s="212"/>
      <c r="AF112" s="212"/>
      <c r="AG112" s="212" t="s">
        <v>226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5">
      <c r="A113" s="219"/>
      <c r="B113" s="220"/>
      <c r="C113" s="250" t="s">
        <v>739</v>
      </c>
      <c r="D113" s="246"/>
      <c r="E113" s="247">
        <v>3.1680000000000001</v>
      </c>
      <c r="F113" s="222"/>
      <c r="G113" s="222"/>
      <c r="H113" s="222"/>
      <c r="I113" s="222"/>
      <c r="J113" s="222"/>
      <c r="K113" s="222"/>
      <c r="L113" s="222"/>
      <c r="M113" s="222"/>
      <c r="N113" s="221"/>
      <c r="O113" s="221"/>
      <c r="P113" s="221"/>
      <c r="Q113" s="221"/>
      <c r="R113" s="222"/>
      <c r="S113" s="222"/>
      <c r="T113" s="222"/>
      <c r="U113" s="222"/>
      <c r="V113" s="222"/>
      <c r="W113" s="222"/>
      <c r="X113" s="222"/>
      <c r="Y113" s="222"/>
      <c r="Z113" s="212"/>
      <c r="AA113" s="212"/>
      <c r="AB113" s="212"/>
      <c r="AC113" s="212"/>
      <c r="AD113" s="212"/>
      <c r="AE113" s="212"/>
      <c r="AF113" s="212"/>
      <c r="AG113" s="212" t="s">
        <v>228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x14ac:dyDescent="0.25">
      <c r="A114" s="224" t="s">
        <v>180</v>
      </c>
      <c r="B114" s="225" t="s">
        <v>120</v>
      </c>
      <c r="C114" s="240" t="s">
        <v>121</v>
      </c>
      <c r="D114" s="226"/>
      <c r="E114" s="227"/>
      <c r="F114" s="228"/>
      <c r="G114" s="228">
        <f>SUMIF(AG115:AG120,"&lt;&gt;NOR",G115:G120)</f>
        <v>0</v>
      </c>
      <c r="H114" s="228"/>
      <c r="I114" s="228">
        <f>SUM(I115:I120)</f>
        <v>0</v>
      </c>
      <c r="J114" s="228"/>
      <c r="K114" s="228">
        <f>SUM(K115:K120)</f>
        <v>0</v>
      </c>
      <c r="L114" s="228"/>
      <c r="M114" s="228">
        <f>SUM(M115:M120)</f>
        <v>0</v>
      </c>
      <c r="N114" s="227"/>
      <c r="O114" s="227">
        <f>SUM(O115:O120)</f>
        <v>37.049999999999997</v>
      </c>
      <c r="P114" s="227"/>
      <c r="Q114" s="227">
        <f>SUM(Q115:Q120)</f>
        <v>0</v>
      </c>
      <c r="R114" s="228"/>
      <c r="S114" s="228"/>
      <c r="T114" s="229"/>
      <c r="U114" s="223"/>
      <c r="V114" s="223">
        <f>SUM(V115:V120)</f>
        <v>31.439999999999998</v>
      </c>
      <c r="W114" s="223"/>
      <c r="X114" s="223"/>
      <c r="Y114" s="223"/>
      <c r="AG114" t="s">
        <v>181</v>
      </c>
    </row>
    <row r="115" spans="1:60" outlineLevel="1" x14ac:dyDescent="0.25">
      <c r="A115" s="231">
        <v>19</v>
      </c>
      <c r="B115" s="232" t="s">
        <v>380</v>
      </c>
      <c r="C115" s="241" t="s">
        <v>381</v>
      </c>
      <c r="D115" s="233" t="s">
        <v>231</v>
      </c>
      <c r="E115" s="234">
        <v>14.911049999999999</v>
      </c>
      <c r="F115" s="235"/>
      <c r="G115" s="236">
        <f>ROUND(E115*F115,2)</f>
        <v>0</v>
      </c>
      <c r="H115" s="235"/>
      <c r="I115" s="236">
        <f>ROUND(E115*H115,2)</f>
        <v>0</v>
      </c>
      <c r="J115" s="235"/>
      <c r="K115" s="236">
        <f>ROUND(E115*J115,2)</f>
        <v>0</v>
      </c>
      <c r="L115" s="236">
        <v>21</v>
      </c>
      <c r="M115" s="236">
        <f>G115*(1+L115/100)</f>
        <v>0</v>
      </c>
      <c r="N115" s="234">
        <v>1.8907700000000001</v>
      </c>
      <c r="O115" s="234">
        <f>ROUND(E115*N115,2)</f>
        <v>28.19</v>
      </c>
      <c r="P115" s="234">
        <v>0</v>
      </c>
      <c r="Q115" s="234">
        <f>ROUND(E115*P115,2)</f>
        <v>0</v>
      </c>
      <c r="R115" s="236" t="s">
        <v>377</v>
      </c>
      <c r="S115" s="236" t="s">
        <v>185</v>
      </c>
      <c r="T115" s="237" t="s">
        <v>185</v>
      </c>
      <c r="U115" s="222">
        <v>1.6950000000000001</v>
      </c>
      <c r="V115" s="222">
        <f>ROUND(E115*U115,2)</f>
        <v>25.27</v>
      </c>
      <c r="W115" s="222"/>
      <c r="X115" s="222" t="s">
        <v>223</v>
      </c>
      <c r="Y115" s="222" t="s">
        <v>188</v>
      </c>
      <c r="Z115" s="212"/>
      <c r="AA115" s="212"/>
      <c r="AB115" s="212"/>
      <c r="AC115" s="212"/>
      <c r="AD115" s="212"/>
      <c r="AE115" s="212"/>
      <c r="AF115" s="212"/>
      <c r="AG115" s="212" t="s">
        <v>253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5">
      <c r="A116" s="219"/>
      <c r="B116" s="220"/>
      <c r="C116" s="249" t="s">
        <v>378</v>
      </c>
      <c r="D116" s="248"/>
      <c r="E116" s="248"/>
      <c r="F116" s="248"/>
      <c r="G116" s="248"/>
      <c r="H116" s="222"/>
      <c r="I116" s="222"/>
      <c r="J116" s="222"/>
      <c r="K116" s="222"/>
      <c r="L116" s="222"/>
      <c r="M116" s="222"/>
      <c r="N116" s="221"/>
      <c r="O116" s="221"/>
      <c r="P116" s="221"/>
      <c r="Q116" s="221"/>
      <c r="R116" s="222"/>
      <c r="S116" s="222"/>
      <c r="T116" s="222"/>
      <c r="U116" s="222"/>
      <c r="V116" s="222"/>
      <c r="W116" s="222"/>
      <c r="X116" s="222"/>
      <c r="Y116" s="222"/>
      <c r="Z116" s="212"/>
      <c r="AA116" s="212"/>
      <c r="AB116" s="212"/>
      <c r="AC116" s="212"/>
      <c r="AD116" s="212"/>
      <c r="AE116" s="212"/>
      <c r="AF116" s="212"/>
      <c r="AG116" s="212" t="s">
        <v>226</v>
      </c>
      <c r="AH116" s="212"/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2" x14ac:dyDescent="0.25">
      <c r="A117" s="219"/>
      <c r="B117" s="220"/>
      <c r="C117" s="250" t="s">
        <v>788</v>
      </c>
      <c r="D117" s="246"/>
      <c r="E117" s="247">
        <v>14.911049999999999</v>
      </c>
      <c r="F117" s="222"/>
      <c r="G117" s="222"/>
      <c r="H117" s="222"/>
      <c r="I117" s="222"/>
      <c r="J117" s="222"/>
      <c r="K117" s="222"/>
      <c r="L117" s="222"/>
      <c r="M117" s="222"/>
      <c r="N117" s="221"/>
      <c r="O117" s="221"/>
      <c r="P117" s="221"/>
      <c r="Q117" s="221"/>
      <c r="R117" s="222"/>
      <c r="S117" s="222"/>
      <c r="T117" s="222"/>
      <c r="U117" s="222"/>
      <c r="V117" s="222"/>
      <c r="W117" s="222"/>
      <c r="X117" s="222"/>
      <c r="Y117" s="222"/>
      <c r="Z117" s="212"/>
      <c r="AA117" s="212"/>
      <c r="AB117" s="212"/>
      <c r="AC117" s="212"/>
      <c r="AD117" s="212"/>
      <c r="AE117" s="212"/>
      <c r="AF117" s="212"/>
      <c r="AG117" s="212" t="s">
        <v>228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1" x14ac:dyDescent="0.25">
      <c r="A118" s="231">
        <v>20</v>
      </c>
      <c r="B118" s="232" t="s">
        <v>682</v>
      </c>
      <c r="C118" s="241" t="s">
        <v>683</v>
      </c>
      <c r="D118" s="233" t="s">
        <v>231</v>
      </c>
      <c r="E118" s="234">
        <v>4.6875</v>
      </c>
      <c r="F118" s="235"/>
      <c r="G118" s="236">
        <f>ROUND(E118*F118,2)</f>
        <v>0</v>
      </c>
      <c r="H118" s="235"/>
      <c r="I118" s="236">
        <f>ROUND(E118*H118,2)</f>
        <v>0</v>
      </c>
      <c r="J118" s="235"/>
      <c r="K118" s="236">
        <f>ROUND(E118*J118,2)</f>
        <v>0</v>
      </c>
      <c r="L118" s="236">
        <v>21</v>
      </c>
      <c r="M118" s="236">
        <f>G118*(1+L118/100)</f>
        <v>0</v>
      </c>
      <c r="N118" s="234">
        <v>1.8907700000000001</v>
      </c>
      <c r="O118" s="234">
        <f>ROUND(E118*N118,2)</f>
        <v>8.86</v>
      </c>
      <c r="P118" s="234">
        <v>0</v>
      </c>
      <c r="Q118" s="234">
        <f>ROUND(E118*P118,2)</f>
        <v>0</v>
      </c>
      <c r="R118" s="236" t="s">
        <v>377</v>
      </c>
      <c r="S118" s="236" t="s">
        <v>185</v>
      </c>
      <c r="T118" s="237" t="s">
        <v>185</v>
      </c>
      <c r="U118" s="222">
        <v>1.3169999999999999</v>
      </c>
      <c r="V118" s="222">
        <f>ROUND(E118*U118,2)</f>
        <v>6.17</v>
      </c>
      <c r="W118" s="222"/>
      <c r="X118" s="222" t="s">
        <v>223</v>
      </c>
      <c r="Y118" s="222" t="s">
        <v>188</v>
      </c>
      <c r="Z118" s="212"/>
      <c r="AA118" s="212"/>
      <c r="AB118" s="212"/>
      <c r="AC118" s="212"/>
      <c r="AD118" s="212"/>
      <c r="AE118" s="212"/>
      <c r="AF118" s="212"/>
      <c r="AG118" s="212" t="s">
        <v>253</v>
      </c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2" x14ac:dyDescent="0.25">
      <c r="A119" s="219"/>
      <c r="B119" s="220"/>
      <c r="C119" s="249" t="s">
        <v>378</v>
      </c>
      <c r="D119" s="248"/>
      <c r="E119" s="248"/>
      <c r="F119" s="248"/>
      <c r="G119" s="248"/>
      <c r="H119" s="222"/>
      <c r="I119" s="222"/>
      <c r="J119" s="222"/>
      <c r="K119" s="222"/>
      <c r="L119" s="222"/>
      <c r="M119" s="222"/>
      <c r="N119" s="221"/>
      <c r="O119" s="221"/>
      <c r="P119" s="221"/>
      <c r="Q119" s="221"/>
      <c r="R119" s="222"/>
      <c r="S119" s="222"/>
      <c r="T119" s="222"/>
      <c r="U119" s="222"/>
      <c r="V119" s="222"/>
      <c r="W119" s="222"/>
      <c r="X119" s="222"/>
      <c r="Y119" s="222"/>
      <c r="Z119" s="212"/>
      <c r="AA119" s="212"/>
      <c r="AB119" s="212"/>
      <c r="AC119" s="212"/>
      <c r="AD119" s="212"/>
      <c r="AE119" s="212"/>
      <c r="AF119" s="212"/>
      <c r="AG119" s="212" t="s">
        <v>226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5">
      <c r="A120" s="219"/>
      <c r="B120" s="220"/>
      <c r="C120" s="250" t="s">
        <v>789</v>
      </c>
      <c r="D120" s="246"/>
      <c r="E120" s="247">
        <v>4.6875</v>
      </c>
      <c r="F120" s="222"/>
      <c r="G120" s="222"/>
      <c r="H120" s="222"/>
      <c r="I120" s="222"/>
      <c r="J120" s="222"/>
      <c r="K120" s="222"/>
      <c r="L120" s="222"/>
      <c r="M120" s="222"/>
      <c r="N120" s="221"/>
      <c r="O120" s="221"/>
      <c r="P120" s="221"/>
      <c r="Q120" s="221"/>
      <c r="R120" s="222"/>
      <c r="S120" s="222"/>
      <c r="T120" s="222"/>
      <c r="U120" s="222"/>
      <c r="V120" s="222"/>
      <c r="W120" s="222"/>
      <c r="X120" s="222"/>
      <c r="Y120" s="222"/>
      <c r="Z120" s="212"/>
      <c r="AA120" s="212"/>
      <c r="AB120" s="212"/>
      <c r="AC120" s="212"/>
      <c r="AD120" s="212"/>
      <c r="AE120" s="212"/>
      <c r="AF120" s="212"/>
      <c r="AG120" s="212" t="s">
        <v>228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x14ac:dyDescent="0.25">
      <c r="A121" s="224" t="s">
        <v>180</v>
      </c>
      <c r="B121" s="225" t="s">
        <v>122</v>
      </c>
      <c r="C121" s="240" t="s">
        <v>123</v>
      </c>
      <c r="D121" s="226"/>
      <c r="E121" s="227"/>
      <c r="F121" s="228"/>
      <c r="G121" s="228">
        <f>SUMIF(AG122:AG128,"&lt;&gt;NOR",G122:G128)</f>
        <v>0</v>
      </c>
      <c r="H121" s="228"/>
      <c r="I121" s="228">
        <f>SUM(I122:I128)</f>
        <v>0</v>
      </c>
      <c r="J121" s="228"/>
      <c r="K121" s="228">
        <f>SUM(K122:K128)</f>
        <v>0</v>
      </c>
      <c r="L121" s="228"/>
      <c r="M121" s="228">
        <f>SUM(M122:M128)</f>
        <v>0</v>
      </c>
      <c r="N121" s="227"/>
      <c r="O121" s="227">
        <f>SUM(O122:O128)</f>
        <v>2.7600000000000002</v>
      </c>
      <c r="P121" s="227"/>
      <c r="Q121" s="227">
        <f>SUM(Q122:Q128)</f>
        <v>0</v>
      </c>
      <c r="R121" s="228"/>
      <c r="S121" s="228"/>
      <c r="T121" s="229"/>
      <c r="U121" s="223"/>
      <c r="V121" s="223">
        <f>SUM(V122:V128)</f>
        <v>0.25</v>
      </c>
      <c r="W121" s="223"/>
      <c r="X121" s="223"/>
      <c r="Y121" s="223"/>
      <c r="AG121" t="s">
        <v>181</v>
      </c>
    </row>
    <row r="122" spans="1:60" ht="20.399999999999999" outlineLevel="1" x14ac:dyDescent="0.25">
      <c r="A122" s="231">
        <v>21</v>
      </c>
      <c r="B122" s="232" t="s">
        <v>383</v>
      </c>
      <c r="C122" s="241" t="s">
        <v>384</v>
      </c>
      <c r="D122" s="233" t="s">
        <v>221</v>
      </c>
      <c r="E122" s="234">
        <v>3.1680000000000001</v>
      </c>
      <c r="F122" s="235"/>
      <c r="G122" s="236">
        <f>ROUND(E122*F122,2)</f>
        <v>0</v>
      </c>
      <c r="H122" s="235"/>
      <c r="I122" s="236">
        <f>ROUND(E122*H122,2)</f>
        <v>0</v>
      </c>
      <c r="J122" s="235"/>
      <c r="K122" s="236">
        <f>ROUND(E122*J122,2)</f>
        <v>0</v>
      </c>
      <c r="L122" s="236">
        <v>21</v>
      </c>
      <c r="M122" s="236">
        <f>G122*(1+L122/100)</f>
        <v>0</v>
      </c>
      <c r="N122" s="234">
        <v>0.34499999999999997</v>
      </c>
      <c r="O122" s="234">
        <f>ROUND(E122*N122,2)</f>
        <v>1.0900000000000001</v>
      </c>
      <c r="P122" s="234">
        <v>0</v>
      </c>
      <c r="Q122" s="234">
        <f>ROUND(E122*P122,2)</f>
        <v>0</v>
      </c>
      <c r="R122" s="236" t="s">
        <v>247</v>
      </c>
      <c r="S122" s="236" t="s">
        <v>185</v>
      </c>
      <c r="T122" s="237" t="s">
        <v>185</v>
      </c>
      <c r="U122" s="222">
        <v>2.5999999999999999E-2</v>
      </c>
      <c r="V122" s="222">
        <f>ROUND(E122*U122,2)</f>
        <v>0.08</v>
      </c>
      <c r="W122" s="222"/>
      <c r="X122" s="222" t="s">
        <v>223</v>
      </c>
      <c r="Y122" s="222" t="s">
        <v>188</v>
      </c>
      <c r="Z122" s="212"/>
      <c r="AA122" s="212"/>
      <c r="AB122" s="212"/>
      <c r="AC122" s="212"/>
      <c r="AD122" s="212"/>
      <c r="AE122" s="212"/>
      <c r="AF122" s="212"/>
      <c r="AG122" s="212" t="s">
        <v>253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2" x14ac:dyDescent="0.25">
      <c r="A123" s="219"/>
      <c r="B123" s="220"/>
      <c r="C123" s="250" t="s">
        <v>739</v>
      </c>
      <c r="D123" s="246"/>
      <c r="E123" s="247">
        <v>3.1680000000000001</v>
      </c>
      <c r="F123" s="222"/>
      <c r="G123" s="222"/>
      <c r="H123" s="222"/>
      <c r="I123" s="222"/>
      <c r="J123" s="222"/>
      <c r="K123" s="222"/>
      <c r="L123" s="222"/>
      <c r="M123" s="222"/>
      <c r="N123" s="221"/>
      <c r="O123" s="221"/>
      <c r="P123" s="221"/>
      <c r="Q123" s="221"/>
      <c r="R123" s="222"/>
      <c r="S123" s="222"/>
      <c r="T123" s="222"/>
      <c r="U123" s="222"/>
      <c r="V123" s="222"/>
      <c r="W123" s="222"/>
      <c r="X123" s="222"/>
      <c r="Y123" s="222"/>
      <c r="Z123" s="212"/>
      <c r="AA123" s="212"/>
      <c r="AB123" s="212"/>
      <c r="AC123" s="212"/>
      <c r="AD123" s="212"/>
      <c r="AE123" s="212"/>
      <c r="AF123" s="212"/>
      <c r="AG123" s="212" t="s">
        <v>228</v>
      </c>
      <c r="AH123" s="212">
        <v>0</v>
      </c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ht="20.399999999999999" outlineLevel="1" x14ac:dyDescent="0.25">
      <c r="A124" s="231">
        <v>22</v>
      </c>
      <c r="B124" s="232" t="s">
        <v>386</v>
      </c>
      <c r="C124" s="241" t="s">
        <v>387</v>
      </c>
      <c r="D124" s="233" t="s">
        <v>221</v>
      </c>
      <c r="E124" s="234">
        <v>3.1680000000000001</v>
      </c>
      <c r="F124" s="235"/>
      <c r="G124" s="236">
        <f>ROUND(E124*F124,2)</f>
        <v>0</v>
      </c>
      <c r="H124" s="235"/>
      <c r="I124" s="236">
        <f>ROUND(E124*H124,2)</f>
        <v>0</v>
      </c>
      <c r="J124" s="235"/>
      <c r="K124" s="236">
        <f>ROUND(E124*J124,2)</f>
        <v>0</v>
      </c>
      <c r="L124" s="236">
        <v>21</v>
      </c>
      <c r="M124" s="236">
        <f>G124*(1+L124/100)</f>
        <v>0</v>
      </c>
      <c r="N124" s="234">
        <v>0.34499999999999997</v>
      </c>
      <c r="O124" s="234">
        <f>ROUND(E124*N124,2)</f>
        <v>1.0900000000000001</v>
      </c>
      <c r="P124" s="234">
        <v>0</v>
      </c>
      <c r="Q124" s="234">
        <f>ROUND(E124*P124,2)</f>
        <v>0</v>
      </c>
      <c r="R124" s="236" t="s">
        <v>247</v>
      </c>
      <c r="S124" s="236" t="s">
        <v>185</v>
      </c>
      <c r="T124" s="237" t="s">
        <v>185</v>
      </c>
      <c r="U124" s="222">
        <v>2.5999999999999999E-2</v>
      </c>
      <c r="V124" s="222">
        <f>ROUND(E124*U124,2)</f>
        <v>0.08</v>
      </c>
      <c r="W124" s="222"/>
      <c r="X124" s="222" t="s">
        <v>223</v>
      </c>
      <c r="Y124" s="222" t="s">
        <v>188</v>
      </c>
      <c r="Z124" s="212"/>
      <c r="AA124" s="212"/>
      <c r="AB124" s="212"/>
      <c r="AC124" s="212"/>
      <c r="AD124" s="212"/>
      <c r="AE124" s="212"/>
      <c r="AF124" s="212"/>
      <c r="AG124" s="212" t="s">
        <v>253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5">
      <c r="A125" s="219"/>
      <c r="B125" s="220"/>
      <c r="C125" s="250" t="s">
        <v>739</v>
      </c>
      <c r="D125" s="246"/>
      <c r="E125" s="247">
        <v>3.1680000000000001</v>
      </c>
      <c r="F125" s="222"/>
      <c r="G125" s="222"/>
      <c r="H125" s="222"/>
      <c r="I125" s="222"/>
      <c r="J125" s="222"/>
      <c r="K125" s="222"/>
      <c r="L125" s="222"/>
      <c r="M125" s="222"/>
      <c r="N125" s="221"/>
      <c r="O125" s="221"/>
      <c r="P125" s="221"/>
      <c r="Q125" s="221"/>
      <c r="R125" s="222"/>
      <c r="S125" s="222"/>
      <c r="T125" s="222"/>
      <c r="U125" s="222"/>
      <c r="V125" s="222"/>
      <c r="W125" s="222"/>
      <c r="X125" s="222"/>
      <c r="Y125" s="222"/>
      <c r="Z125" s="212"/>
      <c r="AA125" s="212"/>
      <c r="AB125" s="212"/>
      <c r="AC125" s="212"/>
      <c r="AD125" s="212"/>
      <c r="AE125" s="212"/>
      <c r="AF125" s="212"/>
      <c r="AG125" s="212" t="s">
        <v>228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ht="20.399999999999999" outlineLevel="1" x14ac:dyDescent="0.25">
      <c r="A126" s="231">
        <v>23</v>
      </c>
      <c r="B126" s="232" t="s">
        <v>390</v>
      </c>
      <c r="C126" s="241" t="s">
        <v>391</v>
      </c>
      <c r="D126" s="233" t="s">
        <v>221</v>
      </c>
      <c r="E126" s="234">
        <v>3.1680000000000001</v>
      </c>
      <c r="F126" s="235"/>
      <c r="G126" s="236">
        <f>ROUND(E126*F126,2)</f>
        <v>0</v>
      </c>
      <c r="H126" s="235"/>
      <c r="I126" s="236">
        <f>ROUND(E126*H126,2)</f>
        <v>0</v>
      </c>
      <c r="J126" s="235"/>
      <c r="K126" s="236">
        <f>ROUND(E126*J126,2)</f>
        <v>0</v>
      </c>
      <c r="L126" s="236">
        <v>21</v>
      </c>
      <c r="M126" s="236">
        <f>G126*(1+L126/100)</f>
        <v>0</v>
      </c>
      <c r="N126" s="234">
        <v>0.18462999999999999</v>
      </c>
      <c r="O126" s="234">
        <f>ROUND(E126*N126,2)</f>
        <v>0.57999999999999996</v>
      </c>
      <c r="P126" s="234">
        <v>0</v>
      </c>
      <c r="Q126" s="234">
        <f>ROUND(E126*P126,2)</f>
        <v>0</v>
      </c>
      <c r="R126" s="236" t="s">
        <v>247</v>
      </c>
      <c r="S126" s="236" t="s">
        <v>185</v>
      </c>
      <c r="T126" s="237" t="s">
        <v>185</v>
      </c>
      <c r="U126" s="222">
        <v>2.9000000000000001E-2</v>
      </c>
      <c r="V126" s="222">
        <f>ROUND(E126*U126,2)</f>
        <v>0.09</v>
      </c>
      <c r="W126" s="222"/>
      <c r="X126" s="222" t="s">
        <v>223</v>
      </c>
      <c r="Y126" s="222" t="s">
        <v>188</v>
      </c>
      <c r="Z126" s="212"/>
      <c r="AA126" s="212"/>
      <c r="AB126" s="212"/>
      <c r="AC126" s="212"/>
      <c r="AD126" s="212"/>
      <c r="AE126" s="212"/>
      <c r="AF126" s="212"/>
      <c r="AG126" s="212" t="s">
        <v>253</v>
      </c>
      <c r="AH126" s="212"/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2" x14ac:dyDescent="0.25">
      <c r="A127" s="219"/>
      <c r="B127" s="220"/>
      <c r="C127" s="249" t="s">
        <v>392</v>
      </c>
      <c r="D127" s="248"/>
      <c r="E127" s="248"/>
      <c r="F127" s="248"/>
      <c r="G127" s="248"/>
      <c r="H127" s="222"/>
      <c r="I127" s="222"/>
      <c r="J127" s="222"/>
      <c r="K127" s="222"/>
      <c r="L127" s="222"/>
      <c r="M127" s="222"/>
      <c r="N127" s="221"/>
      <c r="O127" s="221"/>
      <c r="P127" s="221"/>
      <c r="Q127" s="221"/>
      <c r="R127" s="222"/>
      <c r="S127" s="222"/>
      <c r="T127" s="222"/>
      <c r="U127" s="222"/>
      <c r="V127" s="222"/>
      <c r="W127" s="222"/>
      <c r="X127" s="222"/>
      <c r="Y127" s="222"/>
      <c r="Z127" s="212"/>
      <c r="AA127" s="212"/>
      <c r="AB127" s="212"/>
      <c r="AC127" s="212"/>
      <c r="AD127" s="212"/>
      <c r="AE127" s="212"/>
      <c r="AF127" s="212"/>
      <c r="AG127" s="212" t="s">
        <v>226</v>
      </c>
      <c r="AH127" s="212"/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2" x14ac:dyDescent="0.25">
      <c r="A128" s="219"/>
      <c r="B128" s="220"/>
      <c r="C128" s="250" t="s">
        <v>739</v>
      </c>
      <c r="D128" s="246"/>
      <c r="E128" s="247">
        <v>3.1680000000000001</v>
      </c>
      <c r="F128" s="222"/>
      <c r="G128" s="222"/>
      <c r="H128" s="222"/>
      <c r="I128" s="222"/>
      <c r="J128" s="222"/>
      <c r="K128" s="222"/>
      <c r="L128" s="222"/>
      <c r="M128" s="222"/>
      <c r="N128" s="221"/>
      <c r="O128" s="221"/>
      <c r="P128" s="221"/>
      <c r="Q128" s="221"/>
      <c r="R128" s="222"/>
      <c r="S128" s="222"/>
      <c r="T128" s="222"/>
      <c r="U128" s="222"/>
      <c r="V128" s="222"/>
      <c r="W128" s="222"/>
      <c r="X128" s="222"/>
      <c r="Y128" s="222"/>
      <c r="Z128" s="212"/>
      <c r="AA128" s="212"/>
      <c r="AB128" s="212"/>
      <c r="AC128" s="212"/>
      <c r="AD128" s="212"/>
      <c r="AE128" s="212"/>
      <c r="AF128" s="212"/>
      <c r="AG128" s="212" t="s">
        <v>228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x14ac:dyDescent="0.25">
      <c r="A129" s="224" t="s">
        <v>180</v>
      </c>
      <c r="B129" s="225" t="s">
        <v>124</v>
      </c>
      <c r="C129" s="240" t="s">
        <v>125</v>
      </c>
      <c r="D129" s="226"/>
      <c r="E129" s="227"/>
      <c r="F129" s="228"/>
      <c r="G129" s="228">
        <f>SUMIF(AG130:AG136,"&lt;&gt;NOR",G130:G136)</f>
        <v>0</v>
      </c>
      <c r="H129" s="228"/>
      <c r="I129" s="228">
        <f>SUM(I130:I136)</f>
        <v>0</v>
      </c>
      <c r="J129" s="228"/>
      <c r="K129" s="228">
        <f>SUM(K130:K136)</f>
        <v>0</v>
      </c>
      <c r="L129" s="228"/>
      <c r="M129" s="228">
        <f>SUM(M130:M136)</f>
        <v>0</v>
      </c>
      <c r="N129" s="227"/>
      <c r="O129" s="227">
        <f>SUM(O130:O136)</f>
        <v>0.32</v>
      </c>
      <c r="P129" s="227"/>
      <c r="Q129" s="227">
        <f>SUM(Q130:Q136)</f>
        <v>0</v>
      </c>
      <c r="R129" s="228"/>
      <c r="S129" s="228"/>
      <c r="T129" s="229"/>
      <c r="U129" s="223"/>
      <c r="V129" s="223">
        <f>SUM(V130:V136)</f>
        <v>7.0000000000000007E-2</v>
      </c>
      <c r="W129" s="223"/>
      <c r="X129" s="223"/>
      <c r="Y129" s="223"/>
      <c r="AG129" t="s">
        <v>181</v>
      </c>
    </row>
    <row r="130" spans="1:60" outlineLevel="1" x14ac:dyDescent="0.25">
      <c r="A130" s="231">
        <v>24</v>
      </c>
      <c r="B130" s="232" t="s">
        <v>393</v>
      </c>
      <c r="C130" s="241" t="s">
        <v>394</v>
      </c>
      <c r="D130" s="233" t="s">
        <v>221</v>
      </c>
      <c r="E130" s="234">
        <v>3.1680000000000001</v>
      </c>
      <c r="F130" s="235"/>
      <c r="G130" s="236">
        <f>ROUND(E130*F130,2)</f>
        <v>0</v>
      </c>
      <c r="H130" s="235"/>
      <c r="I130" s="236">
        <f>ROUND(E130*H130,2)</f>
        <v>0</v>
      </c>
      <c r="J130" s="235"/>
      <c r="K130" s="236">
        <f>ROUND(E130*J130,2)</f>
        <v>0</v>
      </c>
      <c r="L130" s="236">
        <v>21</v>
      </c>
      <c r="M130" s="236">
        <f>G130*(1+L130/100)</f>
        <v>0</v>
      </c>
      <c r="N130" s="234">
        <v>1.01E-3</v>
      </c>
      <c r="O130" s="234">
        <f>ROUND(E130*N130,2)</f>
        <v>0</v>
      </c>
      <c r="P130" s="234">
        <v>0</v>
      </c>
      <c r="Q130" s="234">
        <f>ROUND(E130*P130,2)</f>
        <v>0</v>
      </c>
      <c r="R130" s="236" t="s">
        <v>247</v>
      </c>
      <c r="S130" s="236" t="s">
        <v>185</v>
      </c>
      <c r="T130" s="237" t="s">
        <v>185</v>
      </c>
      <c r="U130" s="222">
        <v>4.0000000000000001E-3</v>
      </c>
      <c r="V130" s="222">
        <f>ROUND(E130*U130,2)</f>
        <v>0.01</v>
      </c>
      <c r="W130" s="222"/>
      <c r="X130" s="222" t="s">
        <v>223</v>
      </c>
      <c r="Y130" s="222" t="s">
        <v>188</v>
      </c>
      <c r="Z130" s="212"/>
      <c r="AA130" s="212"/>
      <c r="AB130" s="212"/>
      <c r="AC130" s="212"/>
      <c r="AD130" s="212"/>
      <c r="AE130" s="212"/>
      <c r="AF130" s="212"/>
      <c r="AG130" s="212" t="s">
        <v>224</v>
      </c>
      <c r="AH130" s="212"/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2" x14ac:dyDescent="0.25">
      <c r="A131" s="219"/>
      <c r="B131" s="220"/>
      <c r="C131" s="250" t="s">
        <v>739</v>
      </c>
      <c r="D131" s="246"/>
      <c r="E131" s="247">
        <v>3.1680000000000001</v>
      </c>
      <c r="F131" s="222"/>
      <c r="G131" s="222"/>
      <c r="H131" s="222"/>
      <c r="I131" s="222"/>
      <c r="J131" s="222"/>
      <c r="K131" s="222"/>
      <c r="L131" s="222"/>
      <c r="M131" s="222"/>
      <c r="N131" s="221"/>
      <c r="O131" s="221"/>
      <c r="P131" s="221"/>
      <c r="Q131" s="221"/>
      <c r="R131" s="222"/>
      <c r="S131" s="222"/>
      <c r="T131" s="222"/>
      <c r="U131" s="222"/>
      <c r="V131" s="222"/>
      <c r="W131" s="222"/>
      <c r="X131" s="222"/>
      <c r="Y131" s="222"/>
      <c r="Z131" s="212"/>
      <c r="AA131" s="212"/>
      <c r="AB131" s="212"/>
      <c r="AC131" s="212"/>
      <c r="AD131" s="212"/>
      <c r="AE131" s="212"/>
      <c r="AF131" s="212"/>
      <c r="AG131" s="212" t="s">
        <v>228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1" x14ac:dyDescent="0.25">
      <c r="A132" s="231">
        <v>25</v>
      </c>
      <c r="B132" s="232" t="s">
        <v>395</v>
      </c>
      <c r="C132" s="241" t="s">
        <v>396</v>
      </c>
      <c r="D132" s="233" t="s">
        <v>221</v>
      </c>
      <c r="E132" s="234">
        <v>3.1680000000000001</v>
      </c>
      <c r="F132" s="235"/>
      <c r="G132" s="236">
        <f>ROUND(E132*F132,2)</f>
        <v>0</v>
      </c>
      <c r="H132" s="235"/>
      <c r="I132" s="236">
        <f>ROUND(E132*H132,2)</f>
        <v>0</v>
      </c>
      <c r="J132" s="235"/>
      <c r="K132" s="236">
        <f>ROUND(E132*J132,2)</f>
        <v>0</v>
      </c>
      <c r="L132" s="236">
        <v>21</v>
      </c>
      <c r="M132" s="236">
        <f>G132*(1+L132/100)</f>
        <v>0</v>
      </c>
      <c r="N132" s="234">
        <v>4.0000000000000002E-4</v>
      </c>
      <c r="O132" s="234">
        <f>ROUND(E132*N132,2)</f>
        <v>0</v>
      </c>
      <c r="P132" s="234">
        <v>0</v>
      </c>
      <c r="Q132" s="234">
        <f>ROUND(E132*P132,2)</f>
        <v>0</v>
      </c>
      <c r="R132" s="236" t="s">
        <v>247</v>
      </c>
      <c r="S132" s="236" t="s">
        <v>185</v>
      </c>
      <c r="T132" s="237" t="s">
        <v>185</v>
      </c>
      <c r="U132" s="222">
        <v>2E-3</v>
      </c>
      <c r="V132" s="222">
        <f>ROUND(E132*U132,2)</f>
        <v>0.01</v>
      </c>
      <c r="W132" s="222"/>
      <c r="X132" s="222" t="s">
        <v>223</v>
      </c>
      <c r="Y132" s="222" t="s">
        <v>188</v>
      </c>
      <c r="Z132" s="212"/>
      <c r="AA132" s="212"/>
      <c r="AB132" s="212"/>
      <c r="AC132" s="212"/>
      <c r="AD132" s="212"/>
      <c r="AE132" s="212"/>
      <c r="AF132" s="212"/>
      <c r="AG132" s="212" t="s">
        <v>224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2" x14ac:dyDescent="0.25">
      <c r="A133" s="219"/>
      <c r="B133" s="220"/>
      <c r="C133" s="249" t="s">
        <v>397</v>
      </c>
      <c r="D133" s="248"/>
      <c r="E133" s="248"/>
      <c r="F133" s="248"/>
      <c r="G133" s="248"/>
      <c r="H133" s="222"/>
      <c r="I133" s="222"/>
      <c r="J133" s="222"/>
      <c r="K133" s="222"/>
      <c r="L133" s="222"/>
      <c r="M133" s="222"/>
      <c r="N133" s="221"/>
      <c r="O133" s="221"/>
      <c r="P133" s="221"/>
      <c r="Q133" s="221"/>
      <c r="R133" s="222"/>
      <c r="S133" s="222"/>
      <c r="T133" s="222"/>
      <c r="U133" s="222"/>
      <c r="V133" s="222"/>
      <c r="W133" s="222"/>
      <c r="X133" s="222"/>
      <c r="Y133" s="222"/>
      <c r="Z133" s="212"/>
      <c r="AA133" s="212"/>
      <c r="AB133" s="212"/>
      <c r="AC133" s="212"/>
      <c r="AD133" s="212"/>
      <c r="AE133" s="212"/>
      <c r="AF133" s="212"/>
      <c r="AG133" s="212" t="s">
        <v>226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5">
      <c r="A134" s="219"/>
      <c r="B134" s="220"/>
      <c r="C134" s="250" t="s">
        <v>739</v>
      </c>
      <c r="D134" s="246"/>
      <c r="E134" s="247">
        <v>3.1680000000000001</v>
      </c>
      <c r="F134" s="222"/>
      <c r="G134" s="222"/>
      <c r="H134" s="222"/>
      <c r="I134" s="222"/>
      <c r="J134" s="222"/>
      <c r="K134" s="222"/>
      <c r="L134" s="222"/>
      <c r="M134" s="222"/>
      <c r="N134" s="221"/>
      <c r="O134" s="221"/>
      <c r="P134" s="221"/>
      <c r="Q134" s="221"/>
      <c r="R134" s="222"/>
      <c r="S134" s="222"/>
      <c r="T134" s="222"/>
      <c r="U134" s="222"/>
      <c r="V134" s="222"/>
      <c r="W134" s="222"/>
      <c r="X134" s="222"/>
      <c r="Y134" s="222"/>
      <c r="Z134" s="212"/>
      <c r="AA134" s="212"/>
      <c r="AB134" s="212"/>
      <c r="AC134" s="212"/>
      <c r="AD134" s="212"/>
      <c r="AE134" s="212"/>
      <c r="AF134" s="212"/>
      <c r="AG134" s="212" t="s">
        <v>228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ht="20.399999999999999" outlineLevel="1" x14ac:dyDescent="0.25">
      <c r="A135" s="231">
        <v>26</v>
      </c>
      <c r="B135" s="232" t="s">
        <v>398</v>
      </c>
      <c r="C135" s="241" t="s">
        <v>399</v>
      </c>
      <c r="D135" s="233" t="s">
        <v>221</v>
      </c>
      <c r="E135" s="234">
        <v>3.1680000000000001</v>
      </c>
      <c r="F135" s="235"/>
      <c r="G135" s="236">
        <f>ROUND(E135*F135,2)</f>
        <v>0</v>
      </c>
      <c r="H135" s="235"/>
      <c r="I135" s="236">
        <f>ROUND(E135*H135,2)</f>
        <v>0</v>
      </c>
      <c r="J135" s="235"/>
      <c r="K135" s="236">
        <f>ROUND(E135*J135,2)</f>
        <v>0</v>
      </c>
      <c r="L135" s="236">
        <v>21</v>
      </c>
      <c r="M135" s="236">
        <f>G135*(1+L135/100)</f>
        <v>0</v>
      </c>
      <c r="N135" s="234">
        <v>0.10141</v>
      </c>
      <c r="O135" s="234">
        <f>ROUND(E135*N135,2)</f>
        <v>0.32</v>
      </c>
      <c r="P135" s="234">
        <v>0</v>
      </c>
      <c r="Q135" s="234">
        <f>ROUND(E135*P135,2)</f>
        <v>0</v>
      </c>
      <c r="R135" s="236" t="s">
        <v>247</v>
      </c>
      <c r="S135" s="236" t="s">
        <v>185</v>
      </c>
      <c r="T135" s="237" t="s">
        <v>185</v>
      </c>
      <c r="U135" s="222">
        <v>1.4999999999999999E-2</v>
      </c>
      <c r="V135" s="222">
        <f>ROUND(E135*U135,2)</f>
        <v>0.05</v>
      </c>
      <c r="W135" s="222"/>
      <c r="X135" s="222" t="s">
        <v>223</v>
      </c>
      <c r="Y135" s="222" t="s">
        <v>188</v>
      </c>
      <c r="Z135" s="212"/>
      <c r="AA135" s="212"/>
      <c r="AB135" s="212"/>
      <c r="AC135" s="212"/>
      <c r="AD135" s="212"/>
      <c r="AE135" s="212"/>
      <c r="AF135" s="212"/>
      <c r="AG135" s="212" t="s">
        <v>224</v>
      </c>
      <c r="AH135" s="212"/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2" x14ac:dyDescent="0.25">
      <c r="A136" s="219"/>
      <c r="B136" s="220"/>
      <c r="C136" s="250" t="s">
        <v>739</v>
      </c>
      <c r="D136" s="246"/>
      <c r="E136" s="247">
        <v>3.1680000000000001</v>
      </c>
      <c r="F136" s="222"/>
      <c r="G136" s="222"/>
      <c r="H136" s="222"/>
      <c r="I136" s="222"/>
      <c r="J136" s="222"/>
      <c r="K136" s="222"/>
      <c r="L136" s="222"/>
      <c r="M136" s="222"/>
      <c r="N136" s="221"/>
      <c r="O136" s="221"/>
      <c r="P136" s="221"/>
      <c r="Q136" s="221"/>
      <c r="R136" s="222"/>
      <c r="S136" s="222"/>
      <c r="T136" s="222"/>
      <c r="U136" s="222"/>
      <c r="V136" s="222"/>
      <c r="W136" s="222"/>
      <c r="X136" s="222"/>
      <c r="Y136" s="222"/>
      <c r="Z136" s="212"/>
      <c r="AA136" s="212"/>
      <c r="AB136" s="212"/>
      <c r="AC136" s="212"/>
      <c r="AD136" s="212"/>
      <c r="AE136" s="212"/>
      <c r="AF136" s="212"/>
      <c r="AG136" s="212" t="s">
        <v>228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x14ac:dyDescent="0.25">
      <c r="A137" s="224" t="s">
        <v>180</v>
      </c>
      <c r="B137" s="225" t="s">
        <v>130</v>
      </c>
      <c r="C137" s="240" t="s">
        <v>131</v>
      </c>
      <c r="D137" s="226"/>
      <c r="E137" s="227"/>
      <c r="F137" s="228"/>
      <c r="G137" s="228">
        <f>SUMIF(AG138:AG147,"&lt;&gt;NOR",G138:G147)</f>
        <v>0</v>
      </c>
      <c r="H137" s="228"/>
      <c r="I137" s="228">
        <f>SUM(I138:I147)</f>
        <v>0</v>
      </c>
      <c r="J137" s="228"/>
      <c r="K137" s="228">
        <f>SUM(K138:K147)</f>
        <v>0</v>
      </c>
      <c r="L137" s="228"/>
      <c r="M137" s="228">
        <f>SUM(M138:M147)</f>
        <v>0</v>
      </c>
      <c r="N137" s="227"/>
      <c r="O137" s="227">
        <f>SUM(O138:O147)</f>
        <v>1.23</v>
      </c>
      <c r="P137" s="227"/>
      <c r="Q137" s="227">
        <f>SUM(Q138:Q147)</f>
        <v>0</v>
      </c>
      <c r="R137" s="228"/>
      <c r="S137" s="228"/>
      <c r="T137" s="229"/>
      <c r="U137" s="223"/>
      <c r="V137" s="223">
        <f>SUM(V138:V147)</f>
        <v>18.329999999999998</v>
      </c>
      <c r="W137" s="223"/>
      <c r="X137" s="223"/>
      <c r="Y137" s="223"/>
      <c r="AG137" t="s">
        <v>181</v>
      </c>
    </row>
    <row r="138" spans="1:60" outlineLevel="1" x14ac:dyDescent="0.25">
      <c r="A138" s="231">
        <v>27</v>
      </c>
      <c r="B138" s="232" t="s">
        <v>790</v>
      </c>
      <c r="C138" s="241" t="s">
        <v>791</v>
      </c>
      <c r="D138" s="233" t="s">
        <v>410</v>
      </c>
      <c r="E138" s="234">
        <v>142.01</v>
      </c>
      <c r="F138" s="235"/>
      <c r="G138" s="236">
        <f>ROUND(E138*F138,2)</f>
        <v>0</v>
      </c>
      <c r="H138" s="235"/>
      <c r="I138" s="236">
        <f>ROUND(E138*H138,2)</f>
        <v>0</v>
      </c>
      <c r="J138" s="235"/>
      <c r="K138" s="236">
        <f>ROUND(E138*J138,2)</f>
        <v>0</v>
      </c>
      <c r="L138" s="236">
        <v>21</v>
      </c>
      <c r="M138" s="236">
        <f>G138*(1+L138/100)</f>
        <v>0</v>
      </c>
      <c r="N138" s="234">
        <v>1.0000000000000001E-5</v>
      </c>
      <c r="O138" s="234">
        <f>ROUND(E138*N138,2)</f>
        <v>0</v>
      </c>
      <c r="P138" s="234">
        <v>0</v>
      </c>
      <c r="Q138" s="234">
        <f>ROUND(E138*P138,2)</f>
        <v>0</v>
      </c>
      <c r="R138" s="236" t="s">
        <v>377</v>
      </c>
      <c r="S138" s="236" t="s">
        <v>185</v>
      </c>
      <c r="T138" s="237" t="s">
        <v>185</v>
      </c>
      <c r="U138" s="222">
        <v>9.7000000000000003E-2</v>
      </c>
      <c r="V138" s="222">
        <f>ROUND(E138*U138,2)</f>
        <v>13.77</v>
      </c>
      <c r="W138" s="222"/>
      <c r="X138" s="222" t="s">
        <v>223</v>
      </c>
      <c r="Y138" s="222" t="s">
        <v>188</v>
      </c>
      <c r="Z138" s="212"/>
      <c r="AA138" s="212"/>
      <c r="AB138" s="212"/>
      <c r="AC138" s="212"/>
      <c r="AD138" s="212"/>
      <c r="AE138" s="212"/>
      <c r="AF138" s="212"/>
      <c r="AG138" s="212" t="s">
        <v>253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5">
      <c r="A139" s="219"/>
      <c r="B139" s="220"/>
      <c r="C139" s="249" t="s">
        <v>411</v>
      </c>
      <c r="D139" s="248"/>
      <c r="E139" s="248"/>
      <c r="F139" s="248"/>
      <c r="G139" s="248"/>
      <c r="H139" s="222"/>
      <c r="I139" s="222"/>
      <c r="J139" s="222"/>
      <c r="K139" s="222"/>
      <c r="L139" s="222"/>
      <c r="M139" s="222"/>
      <c r="N139" s="221"/>
      <c r="O139" s="221"/>
      <c r="P139" s="221"/>
      <c r="Q139" s="221"/>
      <c r="R139" s="222"/>
      <c r="S139" s="222"/>
      <c r="T139" s="222"/>
      <c r="U139" s="222"/>
      <c r="V139" s="222"/>
      <c r="W139" s="222"/>
      <c r="X139" s="222"/>
      <c r="Y139" s="222"/>
      <c r="Z139" s="212"/>
      <c r="AA139" s="212"/>
      <c r="AB139" s="212"/>
      <c r="AC139" s="212"/>
      <c r="AD139" s="212"/>
      <c r="AE139" s="212"/>
      <c r="AF139" s="212"/>
      <c r="AG139" s="212" t="s">
        <v>226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2" x14ac:dyDescent="0.25">
      <c r="A140" s="219"/>
      <c r="B140" s="220"/>
      <c r="C140" s="250" t="s">
        <v>792</v>
      </c>
      <c r="D140" s="246"/>
      <c r="E140" s="247">
        <v>142.01</v>
      </c>
      <c r="F140" s="222"/>
      <c r="G140" s="222"/>
      <c r="H140" s="222"/>
      <c r="I140" s="222"/>
      <c r="J140" s="222"/>
      <c r="K140" s="222"/>
      <c r="L140" s="222"/>
      <c r="M140" s="222"/>
      <c r="N140" s="221"/>
      <c r="O140" s="221"/>
      <c r="P140" s="221"/>
      <c r="Q140" s="221"/>
      <c r="R140" s="222"/>
      <c r="S140" s="222"/>
      <c r="T140" s="222"/>
      <c r="U140" s="222"/>
      <c r="V140" s="222"/>
      <c r="W140" s="222"/>
      <c r="X140" s="222"/>
      <c r="Y140" s="222"/>
      <c r="Z140" s="212"/>
      <c r="AA140" s="212"/>
      <c r="AB140" s="212"/>
      <c r="AC140" s="212"/>
      <c r="AD140" s="212"/>
      <c r="AE140" s="212"/>
      <c r="AF140" s="212"/>
      <c r="AG140" s="212" t="s">
        <v>228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ht="20.399999999999999" outlineLevel="1" x14ac:dyDescent="0.25">
      <c r="A141" s="231">
        <v>28</v>
      </c>
      <c r="B141" s="232" t="s">
        <v>793</v>
      </c>
      <c r="C141" s="241" t="s">
        <v>794</v>
      </c>
      <c r="D141" s="233" t="s">
        <v>415</v>
      </c>
      <c r="E141" s="234">
        <v>12</v>
      </c>
      <c r="F141" s="235"/>
      <c r="G141" s="236">
        <f>ROUND(E141*F141,2)</f>
        <v>0</v>
      </c>
      <c r="H141" s="235"/>
      <c r="I141" s="236">
        <f>ROUND(E141*H141,2)</f>
        <v>0</v>
      </c>
      <c r="J141" s="235"/>
      <c r="K141" s="236">
        <f>ROUND(E141*J141,2)</f>
        <v>0</v>
      </c>
      <c r="L141" s="236">
        <v>21</v>
      </c>
      <c r="M141" s="236">
        <f>G141*(1+L141/100)</f>
        <v>0</v>
      </c>
      <c r="N141" s="234">
        <v>4.0000000000000003E-5</v>
      </c>
      <c r="O141" s="234">
        <f>ROUND(E141*N141,2)</f>
        <v>0</v>
      </c>
      <c r="P141" s="234">
        <v>0</v>
      </c>
      <c r="Q141" s="234">
        <f>ROUND(E141*P141,2)</f>
        <v>0</v>
      </c>
      <c r="R141" s="236" t="s">
        <v>377</v>
      </c>
      <c r="S141" s="236" t="s">
        <v>185</v>
      </c>
      <c r="T141" s="237" t="s">
        <v>185</v>
      </c>
      <c r="U141" s="222">
        <v>0.38</v>
      </c>
      <c r="V141" s="222">
        <f>ROUND(E141*U141,2)</f>
        <v>4.5599999999999996</v>
      </c>
      <c r="W141" s="222"/>
      <c r="X141" s="222" t="s">
        <v>223</v>
      </c>
      <c r="Y141" s="222" t="s">
        <v>188</v>
      </c>
      <c r="Z141" s="212"/>
      <c r="AA141" s="212"/>
      <c r="AB141" s="212"/>
      <c r="AC141" s="212"/>
      <c r="AD141" s="212"/>
      <c r="AE141" s="212"/>
      <c r="AF141" s="212"/>
      <c r="AG141" s="212" t="s">
        <v>253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2" x14ac:dyDescent="0.25">
      <c r="A142" s="219"/>
      <c r="B142" s="220"/>
      <c r="C142" s="249" t="s">
        <v>378</v>
      </c>
      <c r="D142" s="248"/>
      <c r="E142" s="248"/>
      <c r="F142" s="248"/>
      <c r="G142" s="248"/>
      <c r="H142" s="222"/>
      <c r="I142" s="222"/>
      <c r="J142" s="222"/>
      <c r="K142" s="222"/>
      <c r="L142" s="222"/>
      <c r="M142" s="222"/>
      <c r="N142" s="221"/>
      <c r="O142" s="221"/>
      <c r="P142" s="221"/>
      <c r="Q142" s="221"/>
      <c r="R142" s="222"/>
      <c r="S142" s="222"/>
      <c r="T142" s="222"/>
      <c r="U142" s="222"/>
      <c r="V142" s="222"/>
      <c r="W142" s="222"/>
      <c r="X142" s="222"/>
      <c r="Y142" s="222"/>
      <c r="Z142" s="212"/>
      <c r="AA142" s="212"/>
      <c r="AB142" s="212"/>
      <c r="AC142" s="212"/>
      <c r="AD142" s="212"/>
      <c r="AE142" s="212"/>
      <c r="AF142" s="212"/>
      <c r="AG142" s="212" t="s">
        <v>226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2" x14ac:dyDescent="0.25">
      <c r="A143" s="219"/>
      <c r="B143" s="220"/>
      <c r="C143" s="250" t="s">
        <v>795</v>
      </c>
      <c r="D143" s="246"/>
      <c r="E143" s="247">
        <v>12</v>
      </c>
      <c r="F143" s="222"/>
      <c r="G143" s="222"/>
      <c r="H143" s="222"/>
      <c r="I143" s="222"/>
      <c r="J143" s="222"/>
      <c r="K143" s="222"/>
      <c r="L143" s="222"/>
      <c r="M143" s="222"/>
      <c r="N143" s="221"/>
      <c r="O143" s="221"/>
      <c r="P143" s="221"/>
      <c r="Q143" s="221"/>
      <c r="R143" s="222"/>
      <c r="S143" s="222"/>
      <c r="T143" s="222"/>
      <c r="U143" s="222"/>
      <c r="V143" s="222"/>
      <c r="W143" s="222"/>
      <c r="X143" s="222"/>
      <c r="Y143" s="222"/>
      <c r="Z143" s="212"/>
      <c r="AA143" s="212"/>
      <c r="AB143" s="212"/>
      <c r="AC143" s="212"/>
      <c r="AD143" s="212"/>
      <c r="AE143" s="212"/>
      <c r="AF143" s="212"/>
      <c r="AG143" s="212" t="s">
        <v>228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ht="30.6" outlineLevel="1" x14ac:dyDescent="0.25">
      <c r="A144" s="231">
        <v>29</v>
      </c>
      <c r="B144" s="232" t="s">
        <v>796</v>
      </c>
      <c r="C144" s="241" t="s">
        <v>797</v>
      </c>
      <c r="D144" s="233" t="s">
        <v>415</v>
      </c>
      <c r="E144" s="234">
        <v>48.756770000000003</v>
      </c>
      <c r="F144" s="235"/>
      <c r="G144" s="236">
        <f>ROUND(E144*F144,2)</f>
        <v>0</v>
      </c>
      <c r="H144" s="235"/>
      <c r="I144" s="236">
        <f>ROUND(E144*H144,2)</f>
        <v>0</v>
      </c>
      <c r="J144" s="235"/>
      <c r="K144" s="236">
        <f>ROUND(E144*J144,2)</f>
        <v>0</v>
      </c>
      <c r="L144" s="236">
        <v>21</v>
      </c>
      <c r="M144" s="236">
        <f>G144*(1+L144/100)</f>
        <v>0</v>
      </c>
      <c r="N144" s="234">
        <v>2.4E-2</v>
      </c>
      <c r="O144" s="234">
        <f>ROUND(E144*N144,2)</f>
        <v>1.17</v>
      </c>
      <c r="P144" s="234">
        <v>0</v>
      </c>
      <c r="Q144" s="234">
        <f>ROUND(E144*P144,2)</f>
        <v>0</v>
      </c>
      <c r="R144" s="236" t="s">
        <v>334</v>
      </c>
      <c r="S144" s="236" t="s">
        <v>185</v>
      </c>
      <c r="T144" s="237" t="s">
        <v>185</v>
      </c>
      <c r="U144" s="222">
        <v>0</v>
      </c>
      <c r="V144" s="222">
        <f>ROUND(E144*U144,2)</f>
        <v>0</v>
      </c>
      <c r="W144" s="222"/>
      <c r="X144" s="222" t="s">
        <v>335</v>
      </c>
      <c r="Y144" s="222" t="s">
        <v>188</v>
      </c>
      <c r="Z144" s="212"/>
      <c r="AA144" s="212"/>
      <c r="AB144" s="212"/>
      <c r="AC144" s="212"/>
      <c r="AD144" s="212"/>
      <c r="AE144" s="212"/>
      <c r="AF144" s="212"/>
      <c r="AG144" s="212" t="s">
        <v>373</v>
      </c>
      <c r="AH144" s="212"/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2" x14ac:dyDescent="0.25">
      <c r="A145" s="219"/>
      <c r="B145" s="220"/>
      <c r="C145" s="250" t="s">
        <v>798</v>
      </c>
      <c r="D145" s="246"/>
      <c r="E145" s="247">
        <v>48.756770000000003</v>
      </c>
      <c r="F145" s="222"/>
      <c r="G145" s="222"/>
      <c r="H145" s="222"/>
      <c r="I145" s="222"/>
      <c r="J145" s="222"/>
      <c r="K145" s="222"/>
      <c r="L145" s="222"/>
      <c r="M145" s="222"/>
      <c r="N145" s="221"/>
      <c r="O145" s="221"/>
      <c r="P145" s="221"/>
      <c r="Q145" s="221"/>
      <c r="R145" s="222"/>
      <c r="S145" s="222"/>
      <c r="T145" s="222"/>
      <c r="U145" s="222"/>
      <c r="V145" s="222"/>
      <c r="W145" s="222"/>
      <c r="X145" s="222"/>
      <c r="Y145" s="222"/>
      <c r="Z145" s="212"/>
      <c r="AA145" s="212"/>
      <c r="AB145" s="212"/>
      <c r="AC145" s="212"/>
      <c r="AD145" s="212"/>
      <c r="AE145" s="212"/>
      <c r="AF145" s="212"/>
      <c r="AG145" s="212" t="s">
        <v>228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ht="20.399999999999999" outlineLevel="1" x14ac:dyDescent="0.25">
      <c r="A146" s="231">
        <v>30</v>
      </c>
      <c r="B146" s="232" t="s">
        <v>799</v>
      </c>
      <c r="C146" s="241" t="s">
        <v>800</v>
      </c>
      <c r="D146" s="233" t="s">
        <v>415</v>
      </c>
      <c r="E146" s="234">
        <v>12.18</v>
      </c>
      <c r="F146" s="235"/>
      <c r="G146" s="236">
        <f>ROUND(E146*F146,2)</f>
        <v>0</v>
      </c>
      <c r="H146" s="235"/>
      <c r="I146" s="236">
        <f>ROUND(E146*H146,2)</f>
        <v>0</v>
      </c>
      <c r="J146" s="235"/>
      <c r="K146" s="236">
        <f>ROUND(E146*J146,2)</f>
        <v>0</v>
      </c>
      <c r="L146" s="236">
        <v>21</v>
      </c>
      <c r="M146" s="236">
        <f>G146*(1+L146/100)</f>
        <v>0</v>
      </c>
      <c r="N146" s="234">
        <v>5.0000000000000001E-3</v>
      </c>
      <c r="O146" s="234">
        <f>ROUND(E146*N146,2)</f>
        <v>0.06</v>
      </c>
      <c r="P146" s="234">
        <v>0</v>
      </c>
      <c r="Q146" s="234">
        <f>ROUND(E146*P146,2)</f>
        <v>0</v>
      </c>
      <c r="R146" s="236" t="s">
        <v>334</v>
      </c>
      <c r="S146" s="236" t="s">
        <v>185</v>
      </c>
      <c r="T146" s="237" t="s">
        <v>185</v>
      </c>
      <c r="U146" s="222">
        <v>0</v>
      </c>
      <c r="V146" s="222">
        <f>ROUND(E146*U146,2)</f>
        <v>0</v>
      </c>
      <c r="W146" s="222"/>
      <c r="X146" s="222" t="s">
        <v>335</v>
      </c>
      <c r="Y146" s="222" t="s">
        <v>188</v>
      </c>
      <c r="Z146" s="212"/>
      <c r="AA146" s="212"/>
      <c r="AB146" s="212"/>
      <c r="AC146" s="212"/>
      <c r="AD146" s="212"/>
      <c r="AE146" s="212"/>
      <c r="AF146" s="212"/>
      <c r="AG146" s="212" t="s">
        <v>406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2" x14ac:dyDescent="0.25">
      <c r="A147" s="219"/>
      <c r="B147" s="220"/>
      <c r="C147" s="250" t="s">
        <v>801</v>
      </c>
      <c r="D147" s="246"/>
      <c r="E147" s="247">
        <v>12.18</v>
      </c>
      <c r="F147" s="222"/>
      <c r="G147" s="222"/>
      <c r="H147" s="222"/>
      <c r="I147" s="222"/>
      <c r="J147" s="222"/>
      <c r="K147" s="222"/>
      <c r="L147" s="222"/>
      <c r="M147" s="222"/>
      <c r="N147" s="221"/>
      <c r="O147" s="221"/>
      <c r="P147" s="221"/>
      <c r="Q147" s="221"/>
      <c r="R147" s="222"/>
      <c r="S147" s="222"/>
      <c r="T147" s="222"/>
      <c r="U147" s="222"/>
      <c r="V147" s="222"/>
      <c r="W147" s="222"/>
      <c r="X147" s="222"/>
      <c r="Y147" s="222"/>
      <c r="Z147" s="212"/>
      <c r="AA147" s="212"/>
      <c r="AB147" s="212"/>
      <c r="AC147" s="212"/>
      <c r="AD147" s="212"/>
      <c r="AE147" s="212"/>
      <c r="AF147" s="212"/>
      <c r="AG147" s="212" t="s">
        <v>228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x14ac:dyDescent="0.25">
      <c r="A148" s="224" t="s">
        <v>180</v>
      </c>
      <c r="B148" s="225" t="s">
        <v>132</v>
      </c>
      <c r="C148" s="240" t="s">
        <v>133</v>
      </c>
      <c r="D148" s="226"/>
      <c r="E148" s="227"/>
      <c r="F148" s="228"/>
      <c r="G148" s="228">
        <f>SUMIF(AG149:AG162,"&lt;&gt;NOR",G149:G162)</f>
        <v>0</v>
      </c>
      <c r="H148" s="228"/>
      <c r="I148" s="228">
        <f>SUM(I149:I162)</f>
        <v>0</v>
      </c>
      <c r="J148" s="228"/>
      <c r="K148" s="228">
        <f>SUM(K149:K162)</f>
        <v>0</v>
      </c>
      <c r="L148" s="228"/>
      <c r="M148" s="228">
        <f>SUM(M149:M162)</f>
        <v>0</v>
      </c>
      <c r="N148" s="227"/>
      <c r="O148" s="227">
        <f>SUM(O149:O162)</f>
        <v>19.29</v>
      </c>
      <c r="P148" s="227"/>
      <c r="Q148" s="227">
        <f>SUM(Q149:Q162)</f>
        <v>0</v>
      </c>
      <c r="R148" s="228"/>
      <c r="S148" s="228"/>
      <c r="T148" s="229"/>
      <c r="U148" s="223"/>
      <c r="V148" s="223">
        <f>SUM(V149:V162)</f>
        <v>85.65</v>
      </c>
      <c r="W148" s="223"/>
      <c r="X148" s="223"/>
      <c r="Y148" s="223"/>
      <c r="AG148" t="s">
        <v>181</v>
      </c>
    </row>
    <row r="149" spans="1:60" ht="20.399999999999999" outlineLevel="1" x14ac:dyDescent="0.25">
      <c r="A149" s="231">
        <v>31</v>
      </c>
      <c r="B149" s="232" t="s">
        <v>802</v>
      </c>
      <c r="C149" s="241" t="s">
        <v>803</v>
      </c>
      <c r="D149" s="233" t="s">
        <v>410</v>
      </c>
      <c r="E149" s="234">
        <v>147.01</v>
      </c>
      <c r="F149" s="235"/>
      <c r="G149" s="236">
        <f>ROUND(E149*F149,2)</f>
        <v>0</v>
      </c>
      <c r="H149" s="235"/>
      <c r="I149" s="236">
        <f>ROUND(E149*H149,2)</f>
        <v>0</v>
      </c>
      <c r="J149" s="235"/>
      <c r="K149" s="236">
        <f>ROUND(E149*J149,2)</f>
        <v>0</v>
      </c>
      <c r="L149" s="236">
        <v>21</v>
      </c>
      <c r="M149" s="236">
        <f>G149*(1+L149/100)</f>
        <v>0</v>
      </c>
      <c r="N149" s="234">
        <v>0</v>
      </c>
      <c r="O149" s="234">
        <f>ROUND(E149*N149,2)</f>
        <v>0</v>
      </c>
      <c r="P149" s="234">
        <v>0</v>
      </c>
      <c r="Q149" s="234">
        <f>ROUND(E149*P149,2)</f>
        <v>0</v>
      </c>
      <c r="R149" s="236" t="s">
        <v>377</v>
      </c>
      <c r="S149" s="236" t="s">
        <v>185</v>
      </c>
      <c r="T149" s="237" t="s">
        <v>185</v>
      </c>
      <c r="U149" s="222">
        <v>7.9000000000000001E-2</v>
      </c>
      <c r="V149" s="222">
        <f>ROUND(E149*U149,2)</f>
        <v>11.61</v>
      </c>
      <c r="W149" s="222"/>
      <c r="X149" s="222" t="s">
        <v>223</v>
      </c>
      <c r="Y149" s="222" t="s">
        <v>188</v>
      </c>
      <c r="Z149" s="212"/>
      <c r="AA149" s="212"/>
      <c r="AB149" s="212"/>
      <c r="AC149" s="212"/>
      <c r="AD149" s="212"/>
      <c r="AE149" s="212"/>
      <c r="AF149" s="212"/>
      <c r="AG149" s="212" t="s">
        <v>224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2" x14ac:dyDescent="0.25">
      <c r="A150" s="219"/>
      <c r="B150" s="220"/>
      <c r="C150" s="249" t="s">
        <v>428</v>
      </c>
      <c r="D150" s="248"/>
      <c r="E150" s="248"/>
      <c r="F150" s="248"/>
      <c r="G150" s="248"/>
      <c r="H150" s="222"/>
      <c r="I150" s="222"/>
      <c r="J150" s="222"/>
      <c r="K150" s="222"/>
      <c r="L150" s="222"/>
      <c r="M150" s="222"/>
      <c r="N150" s="221"/>
      <c r="O150" s="221"/>
      <c r="P150" s="221"/>
      <c r="Q150" s="221"/>
      <c r="R150" s="222"/>
      <c r="S150" s="222"/>
      <c r="T150" s="222"/>
      <c r="U150" s="222"/>
      <c r="V150" s="222"/>
      <c r="W150" s="222"/>
      <c r="X150" s="222"/>
      <c r="Y150" s="222"/>
      <c r="Z150" s="212"/>
      <c r="AA150" s="212"/>
      <c r="AB150" s="212"/>
      <c r="AC150" s="212"/>
      <c r="AD150" s="212"/>
      <c r="AE150" s="212"/>
      <c r="AF150" s="212"/>
      <c r="AG150" s="212" t="s">
        <v>226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2" x14ac:dyDescent="0.25">
      <c r="A151" s="219"/>
      <c r="B151" s="220"/>
      <c r="C151" s="250" t="s">
        <v>804</v>
      </c>
      <c r="D151" s="246"/>
      <c r="E151" s="247">
        <v>147.01</v>
      </c>
      <c r="F151" s="222"/>
      <c r="G151" s="222"/>
      <c r="H151" s="222"/>
      <c r="I151" s="222"/>
      <c r="J151" s="222"/>
      <c r="K151" s="222"/>
      <c r="L151" s="222"/>
      <c r="M151" s="222"/>
      <c r="N151" s="221"/>
      <c r="O151" s="221"/>
      <c r="P151" s="221"/>
      <c r="Q151" s="221"/>
      <c r="R151" s="222"/>
      <c r="S151" s="222"/>
      <c r="T151" s="222"/>
      <c r="U151" s="222"/>
      <c r="V151" s="222"/>
      <c r="W151" s="222"/>
      <c r="X151" s="222"/>
      <c r="Y151" s="222"/>
      <c r="Z151" s="212"/>
      <c r="AA151" s="212"/>
      <c r="AB151" s="212"/>
      <c r="AC151" s="212"/>
      <c r="AD151" s="212"/>
      <c r="AE151" s="212"/>
      <c r="AF151" s="212"/>
      <c r="AG151" s="212" t="s">
        <v>228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ht="20.399999999999999" outlineLevel="1" x14ac:dyDescent="0.25">
      <c r="A152" s="231">
        <v>32</v>
      </c>
      <c r="B152" s="232" t="s">
        <v>805</v>
      </c>
      <c r="C152" s="241" t="s">
        <v>806</v>
      </c>
      <c r="D152" s="233" t="s">
        <v>431</v>
      </c>
      <c r="E152" s="234">
        <v>5</v>
      </c>
      <c r="F152" s="235"/>
      <c r="G152" s="236">
        <f>ROUND(E152*F152,2)</f>
        <v>0</v>
      </c>
      <c r="H152" s="235"/>
      <c r="I152" s="236">
        <f>ROUND(E152*H152,2)</f>
        <v>0</v>
      </c>
      <c r="J152" s="235"/>
      <c r="K152" s="236">
        <f>ROUND(E152*J152,2)</f>
        <v>0</v>
      </c>
      <c r="L152" s="236">
        <v>21</v>
      </c>
      <c r="M152" s="236">
        <f>G152*(1+L152/100)</f>
        <v>0</v>
      </c>
      <c r="N152" s="234">
        <v>1.7000000000000001E-4</v>
      </c>
      <c r="O152" s="234">
        <f>ROUND(E152*N152,2)</f>
        <v>0</v>
      </c>
      <c r="P152" s="234">
        <v>0</v>
      </c>
      <c r="Q152" s="234">
        <f>ROUND(E152*P152,2)</f>
        <v>0</v>
      </c>
      <c r="R152" s="236" t="s">
        <v>377</v>
      </c>
      <c r="S152" s="236" t="s">
        <v>185</v>
      </c>
      <c r="T152" s="237" t="s">
        <v>185</v>
      </c>
      <c r="U152" s="222">
        <v>7.1</v>
      </c>
      <c r="V152" s="222">
        <f>ROUND(E152*U152,2)</f>
        <v>35.5</v>
      </c>
      <c r="W152" s="222"/>
      <c r="X152" s="222" t="s">
        <v>223</v>
      </c>
      <c r="Y152" s="222" t="s">
        <v>188</v>
      </c>
      <c r="Z152" s="212"/>
      <c r="AA152" s="212"/>
      <c r="AB152" s="212"/>
      <c r="AC152" s="212"/>
      <c r="AD152" s="212"/>
      <c r="AE152" s="212"/>
      <c r="AF152" s="212"/>
      <c r="AG152" s="212" t="s">
        <v>224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2" x14ac:dyDescent="0.25">
      <c r="A153" s="219"/>
      <c r="B153" s="220"/>
      <c r="C153" s="249" t="s">
        <v>428</v>
      </c>
      <c r="D153" s="248"/>
      <c r="E153" s="248"/>
      <c r="F153" s="248"/>
      <c r="G153" s="248"/>
      <c r="H153" s="222"/>
      <c r="I153" s="222"/>
      <c r="J153" s="222"/>
      <c r="K153" s="222"/>
      <c r="L153" s="222"/>
      <c r="M153" s="222"/>
      <c r="N153" s="221"/>
      <c r="O153" s="221"/>
      <c r="P153" s="221"/>
      <c r="Q153" s="221"/>
      <c r="R153" s="222"/>
      <c r="S153" s="222"/>
      <c r="T153" s="222"/>
      <c r="U153" s="222"/>
      <c r="V153" s="222"/>
      <c r="W153" s="222"/>
      <c r="X153" s="222"/>
      <c r="Y153" s="222"/>
      <c r="Z153" s="212"/>
      <c r="AA153" s="212"/>
      <c r="AB153" s="212"/>
      <c r="AC153" s="212"/>
      <c r="AD153" s="212"/>
      <c r="AE153" s="212"/>
      <c r="AF153" s="212"/>
      <c r="AG153" s="212" t="s">
        <v>226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ht="20.399999999999999" outlineLevel="1" x14ac:dyDescent="0.25">
      <c r="A154" s="231">
        <v>33</v>
      </c>
      <c r="B154" s="232" t="s">
        <v>807</v>
      </c>
      <c r="C154" s="241" t="s">
        <v>808</v>
      </c>
      <c r="D154" s="233" t="s">
        <v>809</v>
      </c>
      <c r="E154" s="234">
        <v>12</v>
      </c>
      <c r="F154" s="235"/>
      <c r="G154" s="236">
        <f>ROUND(E154*F154,2)</f>
        <v>0</v>
      </c>
      <c r="H154" s="235"/>
      <c r="I154" s="236">
        <f>ROUND(E154*H154,2)</f>
        <v>0</v>
      </c>
      <c r="J154" s="235"/>
      <c r="K154" s="236">
        <f>ROUND(E154*J154,2)</f>
        <v>0</v>
      </c>
      <c r="L154" s="236">
        <v>21</v>
      </c>
      <c r="M154" s="236">
        <f>G154*(1+L154/100)</f>
        <v>0</v>
      </c>
      <c r="N154" s="234">
        <v>2.0000000000000002E-5</v>
      </c>
      <c r="O154" s="234">
        <f>ROUND(E154*N154,2)</f>
        <v>0</v>
      </c>
      <c r="P154" s="234">
        <v>0</v>
      </c>
      <c r="Q154" s="234">
        <f>ROUND(E154*P154,2)</f>
        <v>0</v>
      </c>
      <c r="R154" s="236" t="s">
        <v>377</v>
      </c>
      <c r="S154" s="236" t="s">
        <v>185</v>
      </c>
      <c r="T154" s="237" t="s">
        <v>185</v>
      </c>
      <c r="U154" s="222">
        <v>0.31</v>
      </c>
      <c r="V154" s="222">
        <f>ROUND(E154*U154,2)</f>
        <v>3.72</v>
      </c>
      <c r="W154" s="222"/>
      <c r="X154" s="222" t="s">
        <v>223</v>
      </c>
      <c r="Y154" s="222" t="s">
        <v>188</v>
      </c>
      <c r="Z154" s="212"/>
      <c r="AA154" s="212"/>
      <c r="AB154" s="212"/>
      <c r="AC154" s="212"/>
      <c r="AD154" s="212"/>
      <c r="AE154" s="212"/>
      <c r="AF154" s="212"/>
      <c r="AG154" s="212" t="s">
        <v>224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2" x14ac:dyDescent="0.25">
      <c r="A155" s="219"/>
      <c r="B155" s="220"/>
      <c r="C155" s="249" t="s">
        <v>428</v>
      </c>
      <c r="D155" s="248"/>
      <c r="E155" s="248"/>
      <c r="F155" s="248"/>
      <c r="G155" s="248"/>
      <c r="H155" s="222"/>
      <c r="I155" s="222"/>
      <c r="J155" s="222"/>
      <c r="K155" s="222"/>
      <c r="L155" s="222"/>
      <c r="M155" s="222"/>
      <c r="N155" s="221"/>
      <c r="O155" s="221"/>
      <c r="P155" s="221"/>
      <c r="Q155" s="221"/>
      <c r="R155" s="222"/>
      <c r="S155" s="222"/>
      <c r="T155" s="222"/>
      <c r="U155" s="222"/>
      <c r="V155" s="222"/>
      <c r="W155" s="222"/>
      <c r="X155" s="222"/>
      <c r="Y155" s="222"/>
      <c r="Z155" s="212"/>
      <c r="AA155" s="212"/>
      <c r="AB155" s="212"/>
      <c r="AC155" s="212"/>
      <c r="AD155" s="212"/>
      <c r="AE155" s="212"/>
      <c r="AF155" s="212"/>
      <c r="AG155" s="212" t="s">
        <v>226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1" x14ac:dyDescent="0.25">
      <c r="A156" s="255">
        <v>34</v>
      </c>
      <c r="B156" s="256" t="s">
        <v>810</v>
      </c>
      <c r="C156" s="265" t="s">
        <v>811</v>
      </c>
      <c r="D156" s="257" t="s">
        <v>415</v>
      </c>
      <c r="E156" s="258">
        <v>1</v>
      </c>
      <c r="F156" s="259"/>
      <c r="G156" s="260">
        <f>ROUND(E156*F156,2)</f>
        <v>0</v>
      </c>
      <c r="H156" s="259"/>
      <c r="I156" s="260">
        <f>ROUND(E156*H156,2)</f>
        <v>0</v>
      </c>
      <c r="J156" s="259"/>
      <c r="K156" s="260">
        <f>ROUND(E156*J156,2)</f>
        <v>0</v>
      </c>
      <c r="L156" s="260">
        <v>21</v>
      </c>
      <c r="M156" s="260">
        <f>G156*(1+L156/100)</f>
        <v>0</v>
      </c>
      <c r="N156" s="258">
        <v>0</v>
      </c>
      <c r="O156" s="258">
        <f>ROUND(E156*N156,2)</f>
        <v>0</v>
      </c>
      <c r="P156" s="258">
        <v>0</v>
      </c>
      <c r="Q156" s="258">
        <f>ROUND(E156*P156,2)</f>
        <v>0</v>
      </c>
      <c r="R156" s="260"/>
      <c r="S156" s="260" t="s">
        <v>485</v>
      </c>
      <c r="T156" s="261" t="s">
        <v>812</v>
      </c>
      <c r="U156" s="222">
        <v>0</v>
      </c>
      <c r="V156" s="222">
        <f>ROUND(E156*U156,2)</f>
        <v>0</v>
      </c>
      <c r="W156" s="222"/>
      <c r="X156" s="222" t="s">
        <v>223</v>
      </c>
      <c r="Y156" s="222" t="s">
        <v>188</v>
      </c>
      <c r="Z156" s="212"/>
      <c r="AA156" s="212"/>
      <c r="AB156" s="212"/>
      <c r="AC156" s="212"/>
      <c r="AD156" s="212"/>
      <c r="AE156" s="212"/>
      <c r="AF156" s="212"/>
      <c r="AG156" s="212" t="s">
        <v>224</v>
      </c>
      <c r="AH156" s="212"/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ht="20.399999999999999" outlineLevel="1" x14ac:dyDescent="0.25">
      <c r="A157" s="231">
        <v>35</v>
      </c>
      <c r="B157" s="232" t="s">
        <v>813</v>
      </c>
      <c r="C157" s="241" t="s">
        <v>814</v>
      </c>
      <c r="D157" s="233" t="s">
        <v>415</v>
      </c>
      <c r="E157" s="234">
        <v>3</v>
      </c>
      <c r="F157" s="235"/>
      <c r="G157" s="236">
        <f>ROUND(E157*F157,2)</f>
        <v>0</v>
      </c>
      <c r="H157" s="235"/>
      <c r="I157" s="236">
        <f>ROUND(E157*H157,2)</f>
        <v>0</v>
      </c>
      <c r="J157" s="235"/>
      <c r="K157" s="236">
        <f>ROUND(E157*J157,2)</f>
        <v>0</v>
      </c>
      <c r="L157" s="236">
        <v>21</v>
      </c>
      <c r="M157" s="236">
        <f>G157*(1+L157/100)</f>
        <v>0</v>
      </c>
      <c r="N157" s="234">
        <v>3.4533100000000001</v>
      </c>
      <c r="O157" s="234">
        <f>ROUND(E157*N157,2)</f>
        <v>10.36</v>
      </c>
      <c r="P157" s="234">
        <v>0</v>
      </c>
      <c r="Q157" s="234">
        <f>ROUND(E157*P157,2)</f>
        <v>0</v>
      </c>
      <c r="R157" s="236" t="s">
        <v>815</v>
      </c>
      <c r="S157" s="236" t="s">
        <v>185</v>
      </c>
      <c r="T157" s="237" t="s">
        <v>185</v>
      </c>
      <c r="U157" s="222">
        <v>6.5377700000000001</v>
      </c>
      <c r="V157" s="222">
        <f>ROUND(E157*U157,2)</f>
        <v>19.61</v>
      </c>
      <c r="W157" s="222"/>
      <c r="X157" s="222" t="s">
        <v>816</v>
      </c>
      <c r="Y157" s="222" t="s">
        <v>188</v>
      </c>
      <c r="Z157" s="212"/>
      <c r="AA157" s="212"/>
      <c r="AB157" s="212"/>
      <c r="AC157" s="212"/>
      <c r="AD157" s="212"/>
      <c r="AE157" s="212"/>
      <c r="AF157" s="212"/>
      <c r="AG157" s="212" t="s">
        <v>817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ht="21" outlineLevel="2" x14ac:dyDescent="0.25">
      <c r="A158" s="219"/>
      <c r="B158" s="220"/>
      <c r="C158" s="249" t="s">
        <v>818</v>
      </c>
      <c r="D158" s="248"/>
      <c r="E158" s="248"/>
      <c r="F158" s="248"/>
      <c r="G158" s="248"/>
      <c r="H158" s="222"/>
      <c r="I158" s="222"/>
      <c r="J158" s="222"/>
      <c r="K158" s="222"/>
      <c r="L158" s="222"/>
      <c r="M158" s="222"/>
      <c r="N158" s="221"/>
      <c r="O158" s="221"/>
      <c r="P158" s="221"/>
      <c r="Q158" s="221"/>
      <c r="R158" s="222"/>
      <c r="S158" s="222"/>
      <c r="T158" s="222"/>
      <c r="U158" s="222"/>
      <c r="V158" s="222"/>
      <c r="W158" s="222"/>
      <c r="X158" s="222"/>
      <c r="Y158" s="222"/>
      <c r="Z158" s="212"/>
      <c r="AA158" s="212"/>
      <c r="AB158" s="212"/>
      <c r="AC158" s="212"/>
      <c r="AD158" s="212"/>
      <c r="AE158" s="212"/>
      <c r="AF158" s="212"/>
      <c r="AG158" s="212" t="s">
        <v>226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38" t="str">
        <f>C158</f>
        <v>kanalizační, obložením dna betonem C 25/30 z cementu portlandského nebo struskoportlandského, podkladní prstenec z prostého betonu C -/7,5 pod poklop do výšky 10 cm, dodávka a osazení poklopu litinového kruhového včetně rámu.</v>
      </c>
      <c r="BB158" s="212"/>
      <c r="BC158" s="212"/>
      <c r="BD158" s="212"/>
      <c r="BE158" s="212"/>
      <c r="BF158" s="212"/>
      <c r="BG158" s="212"/>
      <c r="BH158" s="212"/>
    </row>
    <row r="159" spans="1:60" outlineLevel="2" x14ac:dyDescent="0.25">
      <c r="A159" s="219"/>
      <c r="B159" s="220"/>
      <c r="C159" s="250" t="s">
        <v>819</v>
      </c>
      <c r="D159" s="246"/>
      <c r="E159" s="247">
        <v>3</v>
      </c>
      <c r="F159" s="222"/>
      <c r="G159" s="222"/>
      <c r="H159" s="222"/>
      <c r="I159" s="222"/>
      <c r="J159" s="222"/>
      <c r="K159" s="222"/>
      <c r="L159" s="222"/>
      <c r="M159" s="222"/>
      <c r="N159" s="221"/>
      <c r="O159" s="221"/>
      <c r="P159" s="221"/>
      <c r="Q159" s="221"/>
      <c r="R159" s="222"/>
      <c r="S159" s="222"/>
      <c r="T159" s="222"/>
      <c r="U159" s="222"/>
      <c r="V159" s="222"/>
      <c r="W159" s="222"/>
      <c r="X159" s="222"/>
      <c r="Y159" s="222"/>
      <c r="Z159" s="212"/>
      <c r="AA159" s="212"/>
      <c r="AB159" s="212"/>
      <c r="AC159" s="212"/>
      <c r="AD159" s="212"/>
      <c r="AE159" s="212"/>
      <c r="AF159" s="212"/>
      <c r="AG159" s="212" t="s">
        <v>228</v>
      </c>
      <c r="AH159" s="212">
        <v>0</v>
      </c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ht="20.399999999999999" outlineLevel="1" x14ac:dyDescent="0.25">
      <c r="A160" s="231">
        <v>36</v>
      </c>
      <c r="B160" s="232" t="s">
        <v>820</v>
      </c>
      <c r="C160" s="241" t="s">
        <v>821</v>
      </c>
      <c r="D160" s="233" t="s">
        <v>415</v>
      </c>
      <c r="E160" s="234">
        <v>2</v>
      </c>
      <c r="F160" s="235"/>
      <c r="G160" s="236">
        <f>ROUND(E160*F160,2)</f>
        <v>0</v>
      </c>
      <c r="H160" s="235"/>
      <c r="I160" s="236">
        <f>ROUND(E160*H160,2)</f>
        <v>0</v>
      </c>
      <c r="J160" s="235"/>
      <c r="K160" s="236">
        <f>ROUND(E160*J160,2)</f>
        <v>0</v>
      </c>
      <c r="L160" s="236">
        <v>21</v>
      </c>
      <c r="M160" s="236">
        <f>G160*(1+L160/100)</f>
        <v>0</v>
      </c>
      <c r="N160" s="234">
        <v>4.4653099999999997</v>
      </c>
      <c r="O160" s="234">
        <f>ROUND(E160*N160,2)</f>
        <v>8.93</v>
      </c>
      <c r="P160" s="234">
        <v>0</v>
      </c>
      <c r="Q160" s="234">
        <f>ROUND(E160*P160,2)</f>
        <v>0</v>
      </c>
      <c r="R160" s="236" t="s">
        <v>815</v>
      </c>
      <c r="S160" s="236" t="s">
        <v>185</v>
      </c>
      <c r="T160" s="237" t="s">
        <v>185</v>
      </c>
      <c r="U160" s="222">
        <v>7.6026800000000003</v>
      </c>
      <c r="V160" s="222">
        <f>ROUND(E160*U160,2)</f>
        <v>15.21</v>
      </c>
      <c r="W160" s="222"/>
      <c r="X160" s="222" t="s">
        <v>816</v>
      </c>
      <c r="Y160" s="222" t="s">
        <v>188</v>
      </c>
      <c r="Z160" s="212"/>
      <c r="AA160" s="212"/>
      <c r="AB160" s="212"/>
      <c r="AC160" s="212"/>
      <c r="AD160" s="212"/>
      <c r="AE160" s="212"/>
      <c r="AF160" s="212"/>
      <c r="AG160" s="212" t="s">
        <v>817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ht="21" outlineLevel="2" x14ac:dyDescent="0.25">
      <c r="A161" s="219"/>
      <c r="B161" s="220"/>
      <c r="C161" s="249" t="s">
        <v>818</v>
      </c>
      <c r="D161" s="248"/>
      <c r="E161" s="248"/>
      <c r="F161" s="248"/>
      <c r="G161" s="248"/>
      <c r="H161" s="222"/>
      <c r="I161" s="222"/>
      <c r="J161" s="222"/>
      <c r="K161" s="222"/>
      <c r="L161" s="222"/>
      <c r="M161" s="222"/>
      <c r="N161" s="221"/>
      <c r="O161" s="221"/>
      <c r="P161" s="221"/>
      <c r="Q161" s="221"/>
      <c r="R161" s="222"/>
      <c r="S161" s="222"/>
      <c r="T161" s="222"/>
      <c r="U161" s="222"/>
      <c r="V161" s="222"/>
      <c r="W161" s="222"/>
      <c r="X161" s="222"/>
      <c r="Y161" s="222"/>
      <c r="Z161" s="212"/>
      <c r="AA161" s="212"/>
      <c r="AB161" s="212"/>
      <c r="AC161" s="212"/>
      <c r="AD161" s="212"/>
      <c r="AE161" s="212"/>
      <c r="AF161" s="212"/>
      <c r="AG161" s="212" t="s">
        <v>226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38" t="str">
        <f>C161</f>
        <v>kanalizační, obložením dna betonem C 25/30 z cementu portlandského nebo struskoportlandského, podkladní prstenec z prostého betonu C -/7,5 pod poklop do výšky 10 cm, dodávka a osazení poklopu litinového kruhového včetně rámu.</v>
      </c>
      <c r="BB161" s="212"/>
      <c r="BC161" s="212"/>
      <c r="BD161" s="212"/>
      <c r="BE161" s="212"/>
      <c r="BF161" s="212"/>
      <c r="BG161" s="212"/>
      <c r="BH161" s="212"/>
    </row>
    <row r="162" spans="1:60" outlineLevel="2" x14ac:dyDescent="0.25">
      <c r="A162" s="219"/>
      <c r="B162" s="220"/>
      <c r="C162" s="250" t="s">
        <v>822</v>
      </c>
      <c r="D162" s="246"/>
      <c r="E162" s="247">
        <v>2</v>
      </c>
      <c r="F162" s="222"/>
      <c r="G162" s="222"/>
      <c r="H162" s="222"/>
      <c r="I162" s="222"/>
      <c r="J162" s="222"/>
      <c r="K162" s="222"/>
      <c r="L162" s="222"/>
      <c r="M162" s="222"/>
      <c r="N162" s="221"/>
      <c r="O162" s="221"/>
      <c r="P162" s="221"/>
      <c r="Q162" s="221"/>
      <c r="R162" s="222"/>
      <c r="S162" s="222"/>
      <c r="T162" s="222"/>
      <c r="U162" s="222"/>
      <c r="V162" s="222"/>
      <c r="W162" s="222"/>
      <c r="X162" s="222"/>
      <c r="Y162" s="222"/>
      <c r="Z162" s="212"/>
      <c r="AA162" s="212"/>
      <c r="AB162" s="212"/>
      <c r="AC162" s="212"/>
      <c r="AD162" s="212"/>
      <c r="AE162" s="212"/>
      <c r="AF162" s="212"/>
      <c r="AG162" s="212" t="s">
        <v>228</v>
      </c>
      <c r="AH162" s="212">
        <v>0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x14ac:dyDescent="0.25">
      <c r="A163" s="224" t="s">
        <v>180</v>
      </c>
      <c r="B163" s="225" t="s">
        <v>134</v>
      </c>
      <c r="C163" s="240" t="s">
        <v>135</v>
      </c>
      <c r="D163" s="226"/>
      <c r="E163" s="227"/>
      <c r="F163" s="228"/>
      <c r="G163" s="228">
        <f>SUMIF(AG164:AG169,"&lt;&gt;NOR",G164:G169)</f>
        <v>0</v>
      </c>
      <c r="H163" s="228"/>
      <c r="I163" s="228">
        <f>SUM(I164:I169)</f>
        <v>0</v>
      </c>
      <c r="J163" s="228"/>
      <c r="K163" s="228">
        <f>SUM(K164:K169)</f>
        <v>0</v>
      </c>
      <c r="L163" s="228"/>
      <c r="M163" s="228">
        <f>SUM(M164:M169)</f>
        <v>0</v>
      </c>
      <c r="N163" s="227"/>
      <c r="O163" s="227">
        <f>SUM(O164:O169)</f>
        <v>0</v>
      </c>
      <c r="P163" s="227"/>
      <c r="Q163" s="227">
        <f>SUM(Q164:Q169)</f>
        <v>0</v>
      </c>
      <c r="R163" s="228"/>
      <c r="S163" s="228"/>
      <c r="T163" s="229"/>
      <c r="U163" s="223"/>
      <c r="V163" s="223">
        <f>SUM(V164:V169)</f>
        <v>1.1300000000000001</v>
      </c>
      <c r="W163" s="223"/>
      <c r="X163" s="223"/>
      <c r="Y163" s="223"/>
      <c r="AG163" t="s">
        <v>181</v>
      </c>
    </row>
    <row r="164" spans="1:60" outlineLevel="1" x14ac:dyDescent="0.25">
      <c r="A164" s="231">
        <v>37</v>
      </c>
      <c r="B164" s="232" t="s">
        <v>452</v>
      </c>
      <c r="C164" s="241" t="s">
        <v>453</v>
      </c>
      <c r="D164" s="233" t="s">
        <v>410</v>
      </c>
      <c r="E164" s="234">
        <v>8.7200000000000006</v>
      </c>
      <c r="F164" s="235"/>
      <c r="G164" s="236">
        <f>ROUND(E164*F164,2)</f>
        <v>0</v>
      </c>
      <c r="H164" s="235"/>
      <c r="I164" s="236">
        <f>ROUND(E164*H164,2)</f>
        <v>0</v>
      </c>
      <c r="J164" s="235"/>
      <c r="K164" s="236">
        <f>ROUND(E164*J164,2)</f>
        <v>0</v>
      </c>
      <c r="L164" s="236">
        <v>21</v>
      </c>
      <c r="M164" s="236">
        <f>G164*(1+L164/100)</f>
        <v>0</v>
      </c>
      <c r="N164" s="234">
        <v>0</v>
      </c>
      <c r="O164" s="234">
        <f>ROUND(E164*N164,2)</f>
        <v>0</v>
      </c>
      <c r="P164" s="234">
        <v>0</v>
      </c>
      <c r="Q164" s="234">
        <f>ROUND(E164*P164,2)</f>
        <v>0</v>
      </c>
      <c r="R164" s="236" t="s">
        <v>247</v>
      </c>
      <c r="S164" s="236" t="s">
        <v>185</v>
      </c>
      <c r="T164" s="237" t="s">
        <v>185</v>
      </c>
      <c r="U164" s="222">
        <v>9.2999999999999999E-2</v>
      </c>
      <c r="V164" s="222">
        <f>ROUND(E164*U164,2)</f>
        <v>0.81</v>
      </c>
      <c r="W164" s="222"/>
      <c r="X164" s="222" t="s">
        <v>223</v>
      </c>
      <c r="Y164" s="222" t="s">
        <v>188</v>
      </c>
      <c r="Z164" s="212"/>
      <c r="AA164" s="212"/>
      <c r="AB164" s="212"/>
      <c r="AC164" s="212"/>
      <c r="AD164" s="212"/>
      <c r="AE164" s="212"/>
      <c r="AF164" s="212"/>
      <c r="AG164" s="212" t="s">
        <v>253</v>
      </c>
      <c r="AH164" s="212"/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2" x14ac:dyDescent="0.25">
      <c r="A165" s="219"/>
      <c r="B165" s="220"/>
      <c r="C165" s="249" t="s">
        <v>454</v>
      </c>
      <c r="D165" s="248"/>
      <c r="E165" s="248"/>
      <c r="F165" s="248"/>
      <c r="G165" s="248"/>
      <c r="H165" s="222"/>
      <c r="I165" s="222"/>
      <c r="J165" s="222"/>
      <c r="K165" s="222"/>
      <c r="L165" s="222"/>
      <c r="M165" s="222"/>
      <c r="N165" s="221"/>
      <c r="O165" s="221"/>
      <c r="P165" s="221"/>
      <c r="Q165" s="221"/>
      <c r="R165" s="222"/>
      <c r="S165" s="222"/>
      <c r="T165" s="222"/>
      <c r="U165" s="222"/>
      <c r="V165" s="222"/>
      <c r="W165" s="222"/>
      <c r="X165" s="222"/>
      <c r="Y165" s="222"/>
      <c r="Z165" s="212"/>
      <c r="AA165" s="212"/>
      <c r="AB165" s="212"/>
      <c r="AC165" s="212"/>
      <c r="AD165" s="212"/>
      <c r="AE165" s="212"/>
      <c r="AF165" s="212"/>
      <c r="AG165" s="212" t="s">
        <v>226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2" x14ac:dyDescent="0.25">
      <c r="A166" s="219"/>
      <c r="B166" s="220"/>
      <c r="C166" s="250" t="s">
        <v>823</v>
      </c>
      <c r="D166" s="246"/>
      <c r="E166" s="247">
        <v>8.7200000000000006</v>
      </c>
      <c r="F166" s="222"/>
      <c r="G166" s="222"/>
      <c r="H166" s="222"/>
      <c r="I166" s="222"/>
      <c r="J166" s="222"/>
      <c r="K166" s="222"/>
      <c r="L166" s="222"/>
      <c r="M166" s="222"/>
      <c r="N166" s="221"/>
      <c r="O166" s="221"/>
      <c r="P166" s="221"/>
      <c r="Q166" s="221"/>
      <c r="R166" s="222"/>
      <c r="S166" s="222"/>
      <c r="T166" s="222"/>
      <c r="U166" s="222"/>
      <c r="V166" s="222"/>
      <c r="W166" s="222"/>
      <c r="X166" s="222"/>
      <c r="Y166" s="222"/>
      <c r="Z166" s="212"/>
      <c r="AA166" s="212"/>
      <c r="AB166" s="212"/>
      <c r="AC166" s="212"/>
      <c r="AD166" s="212"/>
      <c r="AE166" s="212"/>
      <c r="AF166" s="212"/>
      <c r="AG166" s="212" t="s">
        <v>228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1" x14ac:dyDescent="0.25">
      <c r="A167" s="231">
        <v>38</v>
      </c>
      <c r="B167" s="232" t="s">
        <v>456</v>
      </c>
      <c r="C167" s="241" t="s">
        <v>457</v>
      </c>
      <c r="D167" s="233" t="s">
        <v>410</v>
      </c>
      <c r="E167" s="234">
        <v>8.7200000000000006</v>
      </c>
      <c r="F167" s="235"/>
      <c r="G167" s="236">
        <f>ROUND(E167*F167,2)</f>
        <v>0</v>
      </c>
      <c r="H167" s="235"/>
      <c r="I167" s="236">
        <f>ROUND(E167*H167,2)</f>
        <v>0</v>
      </c>
      <c r="J167" s="235"/>
      <c r="K167" s="236">
        <f>ROUND(E167*J167,2)</f>
        <v>0</v>
      </c>
      <c r="L167" s="236">
        <v>21</v>
      </c>
      <c r="M167" s="236">
        <f>G167*(1+L167/100)</f>
        <v>0</v>
      </c>
      <c r="N167" s="234">
        <v>0</v>
      </c>
      <c r="O167" s="234">
        <f>ROUND(E167*N167,2)</f>
        <v>0</v>
      </c>
      <c r="P167" s="234">
        <v>0</v>
      </c>
      <c r="Q167" s="234">
        <f>ROUND(E167*P167,2)</f>
        <v>0</v>
      </c>
      <c r="R167" s="236" t="s">
        <v>247</v>
      </c>
      <c r="S167" s="236" t="s">
        <v>185</v>
      </c>
      <c r="T167" s="237" t="s">
        <v>185</v>
      </c>
      <c r="U167" s="222">
        <v>3.6999999999999998E-2</v>
      </c>
      <c r="V167" s="222">
        <f>ROUND(E167*U167,2)</f>
        <v>0.32</v>
      </c>
      <c r="W167" s="222"/>
      <c r="X167" s="222" t="s">
        <v>223</v>
      </c>
      <c r="Y167" s="222" t="s">
        <v>188</v>
      </c>
      <c r="Z167" s="212"/>
      <c r="AA167" s="212"/>
      <c r="AB167" s="212"/>
      <c r="AC167" s="212"/>
      <c r="AD167" s="212"/>
      <c r="AE167" s="212"/>
      <c r="AF167" s="212"/>
      <c r="AG167" s="212" t="s">
        <v>253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2" x14ac:dyDescent="0.25">
      <c r="A168" s="219"/>
      <c r="B168" s="220"/>
      <c r="C168" s="249" t="s">
        <v>458</v>
      </c>
      <c r="D168" s="248"/>
      <c r="E168" s="248"/>
      <c r="F168" s="248"/>
      <c r="G168" s="248"/>
      <c r="H168" s="222"/>
      <c r="I168" s="222"/>
      <c r="J168" s="222"/>
      <c r="K168" s="222"/>
      <c r="L168" s="222"/>
      <c r="M168" s="222"/>
      <c r="N168" s="221"/>
      <c r="O168" s="221"/>
      <c r="P168" s="221"/>
      <c r="Q168" s="221"/>
      <c r="R168" s="222"/>
      <c r="S168" s="222"/>
      <c r="T168" s="222"/>
      <c r="U168" s="222"/>
      <c r="V168" s="222"/>
      <c r="W168" s="222"/>
      <c r="X168" s="222"/>
      <c r="Y168" s="222"/>
      <c r="Z168" s="212"/>
      <c r="AA168" s="212"/>
      <c r="AB168" s="212"/>
      <c r="AC168" s="212"/>
      <c r="AD168" s="212"/>
      <c r="AE168" s="212"/>
      <c r="AF168" s="212"/>
      <c r="AG168" s="212" t="s">
        <v>226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2" x14ac:dyDescent="0.25">
      <c r="A169" s="219"/>
      <c r="B169" s="220"/>
      <c r="C169" s="250" t="s">
        <v>823</v>
      </c>
      <c r="D169" s="246"/>
      <c r="E169" s="247">
        <v>8.7200000000000006</v>
      </c>
      <c r="F169" s="222"/>
      <c r="G169" s="222"/>
      <c r="H169" s="222"/>
      <c r="I169" s="222"/>
      <c r="J169" s="222"/>
      <c r="K169" s="222"/>
      <c r="L169" s="222"/>
      <c r="M169" s="222"/>
      <c r="N169" s="221"/>
      <c r="O169" s="221"/>
      <c r="P169" s="221"/>
      <c r="Q169" s="221"/>
      <c r="R169" s="222"/>
      <c r="S169" s="222"/>
      <c r="T169" s="222"/>
      <c r="U169" s="222"/>
      <c r="V169" s="222"/>
      <c r="W169" s="222"/>
      <c r="X169" s="222"/>
      <c r="Y169" s="222"/>
      <c r="Z169" s="212"/>
      <c r="AA169" s="212"/>
      <c r="AB169" s="212"/>
      <c r="AC169" s="212"/>
      <c r="AD169" s="212"/>
      <c r="AE169" s="212"/>
      <c r="AF169" s="212"/>
      <c r="AG169" s="212" t="s">
        <v>228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x14ac:dyDescent="0.25">
      <c r="A170" s="224" t="s">
        <v>180</v>
      </c>
      <c r="B170" s="225" t="s">
        <v>138</v>
      </c>
      <c r="C170" s="240" t="s">
        <v>139</v>
      </c>
      <c r="D170" s="226"/>
      <c r="E170" s="227"/>
      <c r="F170" s="228"/>
      <c r="G170" s="228">
        <f>SUMIF(AG171:AG173,"&lt;&gt;NOR",G171:G173)</f>
        <v>0</v>
      </c>
      <c r="H170" s="228"/>
      <c r="I170" s="228">
        <f>SUM(I171:I173)</f>
        <v>0</v>
      </c>
      <c r="J170" s="228"/>
      <c r="K170" s="228">
        <f>SUM(K171:K173)</f>
        <v>0</v>
      </c>
      <c r="L170" s="228"/>
      <c r="M170" s="228">
        <f>SUM(M171:M173)</f>
        <v>0</v>
      </c>
      <c r="N170" s="227"/>
      <c r="O170" s="227">
        <f>SUM(O171:O173)</f>
        <v>0</v>
      </c>
      <c r="P170" s="227"/>
      <c r="Q170" s="227">
        <f>SUM(Q171:Q173)</f>
        <v>0</v>
      </c>
      <c r="R170" s="228"/>
      <c r="S170" s="228"/>
      <c r="T170" s="229"/>
      <c r="U170" s="223"/>
      <c r="V170" s="223">
        <f>SUM(V171:V173)</f>
        <v>82.18</v>
      </c>
      <c r="W170" s="223"/>
      <c r="X170" s="223"/>
      <c r="Y170" s="223"/>
      <c r="AG170" t="s">
        <v>181</v>
      </c>
    </row>
    <row r="171" spans="1:60" outlineLevel="1" x14ac:dyDescent="0.25">
      <c r="A171" s="231">
        <v>39</v>
      </c>
      <c r="B171" s="232" t="s">
        <v>824</v>
      </c>
      <c r="C171" s="241" t="s">
        <v>825</v>
      </c>
      <c r="D171" s="233" t="s">
        <v>333</v>
      </c>
      <c r="E171" s="234">
        <v>388.56515000000002</v>
      </c>
      <c r="F171" s="235"/>
      <c r="G171" s="236">
        <f>ROUND(E171*F171,2)</f>
        <v>0</v>
      </c>
      <c r="H171" s="235"/>
      <c r="I171" s="236">
        <f>ROUND(E171*H171,2)</f>
        <v>0</v>
      </c>
      <c r="J171" s="235"/>
      <c r="K171" s="236">
        <f>ROUND(E171*J171,2)</f>
        <v>0</v>
      </c>
      <c r="L171" s="236">
        <v>21</v>
      </c>
      <c r="M171" s="236">
        <f>G171*(1+L171/100)</f>
        <v>0</v>
      </c>
      <c r="N171" s="234">
        <v>0</v>
      </c>
      <c r="O171" s="234">
        <f>ROUND(E171*N171,2)</f>
        <v>0</v>
      </c>
      <c r="P171" s="234">
        <v>0</v>
      </c>
      <c r="Q171" s="234">
        <f>ROUND(E171*P171,2)</f>
        <v>0</v>
      </c>
      <c r="R171" s="236" t="s">
        <v>377</v>
      </c>
      <c r="S171" s="236" t="s">
        <v>185</v>
      </c>
      <c r="T171" s="237" t="s">
        <v>185</v>
      </c>
      <c r="U171" s="222">
        <v>0.21149999999999999</v>
      </c>
      <c r="V171" s="222">
        <f>ROUND(E171*U171,2)</f>
        <v>82.18</v>
      </c>
      <c r="W171" s="222"/>
      <c r="X171" s="222" t="s">
        <v>481</v>
      </c>
      <c r="Y171" s="222" t="s">
        <v>188</v>
      </c>
      <c r="Z171" s="212"/>
      <c r="AA171" s="212"/>
      <c r="AB171" s="212"/>
      <c r="AC171" s="212"/>
      <c r="AD171" s="212"/>
      <c r="AE171" s="212"/>
      <c r="AF171" s="212"/>
      <c r="AG171" s="212" t="s">
        <v>482</v>
      </c>
      <c r="AH171" s="212"/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2" x14ac:dyDescent="0.25">
      <c r="A172" s="219"/>
      <c r="B172" s="220"/>
      <c r="C172" s="249" t="s">
        <v>638</v>
      </c>
      <c r="D172" s="248"/>
      <c r="E172" s="248"/>
      <c r="F172" s="248"/>
      <c r="G172" s="248"/>
      <c r="H172" s="222"/>
      <c r="I172" s="222"/>
      <c r="J172" s="222"/>
      <c r="K172" s="222"/>
      <c r="L172" s="222"/>
      <c r="M172" s="222"/>
      <c r="N172" s="221"/>
      <c r="O172" s="221"/>
      <c r="P172" s="221"/>
      <c r="Q172" s="221"/>
      <c r="R172" s="222"/>
      <c r="S172" s="222"/>
      <c r="T172" s="222"/>
      <c r="U172" s="222"/>
      <c r="V172" s="222"/>
      <c r="W172" s="222"/>
      <c r="X172" s="222"/>
      <c r="Y172" s="222"/>
      <c r="Z172" s="212"/>
      <c r="AA172" s="212"/>
      <c r="AB172" s="212"/>
      <c r="AC172" s="212"/>
      <c r="AD172" s="212"/>
      <c r="AE172" s="212"/>
      <c r="AF172" s="212"/>
      <c r="AG172" s="212" t="s">
        <v>226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outlineLevel="2" x14ac:dyDescent="0.25">
      <c r="A173" s="219"/>
      <c r="B173" s="220"/>
      <c r="C173" s="264" t="s">
        <v>826</v>
      </c>
      <c r="D173" s="254"/>
      <c r="E173" s="254"/>
      <c r="F173" s="254"/>
      <c r="G173" s="254"/>
      <c r="H173" s="222"/>
      <c r="I173" s="222"/>
      <c r="J173" s="222"/>
      <c r="K173" s="222"/>
      <c r="L173" s="222"/>
      <c r="M173" s="222"/>
      <c r="N173" s="221"/>
      <c r="O173" s="221"/>
      <c r="P173" s="221"/>
      <c r="Q173" s="221"/>
      <c r="R173" s="222"/>
      <c r="S173" s="222"/>
      <c r="T173" s="222"/>
      <c r="U173" s="222"/>
      <c r="V173" s="222"/>
      <c r="W173" s="222"/>
      <c r="X173" s="222"/>
      <c r="Y173" s="222"/>
      <c r="Z173" s="212"/>
      <c r="AA173" s="212"/>
      <c r="AB173" s="212"/>
      <c r="AC173" s="212"/>
      <c r="AD173" s="212"/>
      <c r="AE173" s="212"/>
      <c r="AF173" s="212"/>
      <c r="AG173" s="212" t="s">
        <v>191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x14ac:dyDescent="0.25">
      <c r="A174" s="224" t="s">
        <v>180</v>
      </c>
      <c r="B174" s="225" t="s">
        <v>147</v>
      </c>
      <c r="C174" s="240" t="s">
        <v>148</v>
      </c>
      <c r="D174" s="226"/>
      <c r="E174" s="227"/>
      <c r="F174" s="228"/>
      <c r="G174" s="228">
        <f>SUMIF(AG175:AG179,"&lt;&gt;NOR",G175:G179)</f>
        <v>0</v>
      </c>
      <c r="H174" s="228"/>
      <c r="I174" s="228">
        <f>SUM(I175:I179)</f>
        <v>0</v>
      </c>
      <c r="J174" s="228"/>
      <c r="K174" s="228">
        <f>SUM(K175:K179)</f>
        <v>0</v>
      </c>
      <c r="L174" s="228"/>
      <c r="M174" s="228">
        <f>SUM(M175:M179)</f>
        <v>0</v>
      </c>
      <c r="N174" s="227"/>
      <c r="O174" s="227">
        <f>SUM(O175:O179)</f>
        <v>0</v>
      </c>
      <c r="P174" s="227"/>
      <c r="Q174" s="227">
        <f>SUM(Q175:Q179)</f>
        <v>0</v>
      </c>
      <c r="R174" s="228"/>
      <c r="S174" s="228"/>
      <c r="T174" s="229"/>
      <c r="U174" s="223"/>
      <c r="V174" s="223">
        <f>SUM(V175:V179)</f>
        <v>0.03</v>
      </c>
      <c r="W174" s="223"/>
      <c r="X174" s="223"/>
      <c r="Y174" s="223"/>
      <c r="AG174" t="s">
        <v>181</v>
      </c>
    </row>
    <row r="175" spans="1:60" ht="20.399999999999999" outlineLevel="1" x14ac:dyDescent="0.25">
      <c r="A175" s="255">
        <v>40</v>
      </c>
      <c r="B175" s="256" t="s">
        <v>486</v>
      </c>
      <c r="C175" s="265" t="s">
        <v>487</v>
      </c>
      <c r="D175" s="257" t="s">
        <v>333</v>
      </c>
      <c r="E175" s="258">
        <v>2.8575400000000002</v>
      </c>
      <c r="F175" s="259"/>
      <c r="G175" s="260">
        <f>ROUND(E175*F175,2)</f>
        <v>0</v>
      </c>
      <c r="H175" s="259"/>
      <c r="I175" s="260">
        <f>ROUND(E175*H175,2)</f>
        <v>0</v>
      </c>
      <c r="J175" s="259"/>
      <c r="K175" s="260">
        <f>ROUND(E175*J175,2)</f>
        <v>0</v>
      </c>
      <c r="L175" s="260">
        <v>21</v>
      </c>
      <c r="M175" s="260">
        <f>G175*(1+L175/100)</f>
        <v>0</v>
      </c>
      <c r="N175" s="258">
        <v>0</v>
      </c>
      <c r="O175" s="258">
        <f>ROUND(E175*N175,2)</f>
        <v>0</v>
      </c>
      <c r="P175" s="258">
        <v>0</v>
      </c>
      <c r="Q175" s="258">
        <f>ROUND(E175*P175,2)</f>
        <v>0</v>
      </c>
      <c r="R175" s="260" t="s">
        <v>247</v>
      </c>
      <c r="S175" s="260" t="s">
        <v>185</v>
      </c>
      <c r="T175" s="261" t="s">
        <v>185</v>
      </c>
      <c r="U175" s="222">
        <v>0.01</v>
      </c>
      <c r="V175" s="222">
        <f>ROUND(E175*U175,2)</f>
        <v>0.03</v>
      </c>
      <c r="W175" s="222"/>
      <c r="X175" s="222" t="s">
        <v>488</v>
      </c>
      <c r="Y175" s="222" t="s">
        <v>188</v>
      </c>
      <c r="Z175" s="212"/>
      <c r="AA175" s="212"/>
      <c r="AB175" s="212"/>
      <c r="AC175" s="212"/>
      <c r="AD175" s="212"/>
      <c r="AE175" s="212"/>
      <c r="AF175" s="212"/>
      <c r="AG175" s="212" t="s">
        <v>489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1" x14ac:dyDescent="0.25">
      <c r="A176" s="255">
        <v>41</v>
      </c>
      <c r="B176" s="256" t="s">
        <v>490</v>
      </c>
      <c r="C176" s="265" t="s">
        <v>491</v>
      </c>
      <c r="D176" s="257" t="s">
        <v>333</v>
      </c>
      <c r="E176" s="258">
        <v>25.71782</v>
      </c>
      <c r="F176" s="259"/>
      <c r="G176" s="260">
        <f>ROUND(E176*F176,2)</f>
        <v>0</v>
      </c>
      <c r="H176" s="259"/>
      <c r="I176" s="260">
        <f>ROUND(E176*H176,2)</f>
        <v>0</v>
      </c>
      <c r="J176" s="259"/>
      <c r="K176" s="260">
        <f>ROUND(E176*J176,2)</f>
        <v>0</v>
      </c>
      <c r="L176" s="260">
        <v>21</v>
      </c>
      <c r="M176" s="260">
        <f>G176*(1+L176/100)</f>
        <v>0</v>
      </c>
      <c r="N176" s="258">
        <v>0</v>
      </c>
      <c r="O176" s="258">
        <f>ROUND(E176*N176,2)</f>
        <v>0</v>
      </c>
      <c r="P176" s="258">
        <v>0</v>
      </c>
      <c r="Q176" s="258">
        <f>ROUND(E176*P176,2)</f>
        <v>0</v>
      </c>
      <c r="R176" s="260" t="s">
        <v>247</v>
      </c>
      <c r="S176" s="260" t="s">
        <v>185</v>
      </c>
      <c r="T176" s="261" t="s">
        <v>185</v>
      </c>
      <c r="U176" s="222">
        <v>0</v>
      </c>
      <c r="V176" s="222">
        <f>ROUND(E176*U176,2)</f>
        <v>0</v>
      </c>
      <c r="W176" s="222"/>
      <c r="X176" s="222" t="s">
        <v>488</v>
      </c>
      <c r="Y176" s="222" t="s">
        <v>188</v>
      </c>
      <c r="Z176" s="212"/>
      <c r="AA176" s="212"/>
      <c r="AB176" s="212"/>
      <c r="AC176" s="212"/>
      <c r="AD176" s="212"/>
      <c r="AE176" s="212"/>
      <c r="AF176" s="212"/>
      <c r="AG176" s="212" t="s">
        <v>489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1" x14ac:dyDescent="0.25">
      <c r="A177" s="255">
        <v>42</v>
      </c>
      <c r="B177" s="256" t="s">
        <v>492</v>
      </c>
      <c r="C177" s="265" t="s">
        <v>493</v>
      </c>
      <c r="D177" s="257" t="s">
        <v>333</v>
      </c>
      <c r="E177" s="258">
        <v>2.0859999999999999</v>
      </c>
      <c r="F177" s="259"/>
      <c r="G177" s="260">
        <f>ROUND(E177*F177,2)</f>
        <v>0</v>
      </c>
      <c r="H177" s="259"/>
      <c r="I177" s="260">
        <f>ROUND(E177*H177,2)</f>
        <v>0</v>
      </c>
      <c r="J177" s="259"/>
      <c r="K177" s="260">
        <f>ROUND(E177*J177,2)</f>
        <v>0</v>
      </c>
      <c r="L177" s="260">
        <v>21</v>
      </c>
      <c r="M177" s="260">
        <f>G177*(1+L177/100)</f>
        <v>0</v>
      </c>
      <c r="N177" s="258">
        <v>0</v>
      </c>
      <c r="O177" s="258">
        <f>ROUND(E177*N177,2)</f>
        <v>0</v>
      </c>
      <c r="P177" s="258">
        <v>0</v>
      </c>
      <c r="Q177" s="258">
        <f>ROUND(E177*P177,2)</f>
        <v>0</v>
      </c>
      <c r="R177" s="260" t="s">
        <v>494</v>
      </c>
      <c r="S177" s="260" t="s">
        <v>185</v>
      </c>
      <c r="T177" s="261" t="s">
        <v>185</v>
      </c>
      <c r="U177" s="222">
        <v>0</v>
      </c>
      <c r="V177" s="222">
        <f>ROUND(E177*U177,2)</f>
        <v>0</v>
      </c>
      <c r="W177" s="222"/>
      <c r="X177" s="222" t="s">
        <v>488</v>
      </c>
      <c r="Y177" s="222" t="s">
        <v>188</v>
      </c>
      <c r="Z177" s="212"/>
      <c r="AA177" s="212"/>
      <c r="AB177" s="212"/>
      <c r="AC177" s="212"/>
      <c r="AD177" s="212"/>
      <c r="AE177" s="212"/>
      <c r="AF177" s="212"/>
      <c r="AG177" s="212" t="s">
        <v>489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ht="20.399999999999999" outlineLevel="1" x14ac:dyDescent="0.25">
      <c r="A178" s="231">
        <v>43</v>
      </c>
      <c r="B178" s="232" t="s">
        <v>495</v>
      </c>
      <c r="C178" s="241" t="s">
        <v>496</v>
      </c>
      <c r="D178" s="233" t="s">
        <v>333</v>
      </c>
      <c r="E178" s="234">
        <v>0.77153000000000005</v>
      </c>
      <c r="F178" s="235"/>
      <c r="G178" s="236">
        <f>ROUND(E178*F178,2)</f>
        <v>0</v>
      </c>
      <c r="H178" s="235"/>
      <c r="I178" s="236">
        <f>ROUND(E178*H178,2)</f>
        <v>0</v>
      </c>
      <c r="J178" s="235"/>
      <c r="K178" s="236">
        <f>ROUND(E178*J178,2)</f>
        <v>0</v>
      </c>
      <c r="L178" s="236">
        <v>21</v>
      </c>
      <c r="M178" s="236">
        <f>G178*(1+L178/100)</f>
        <v>0</v>
      </c>
      <c r="N178" s="234">
        <v>0</v>
      </c>
      <c r="O178" s="234">
        <f>ROUND(E178*N178,2)</f>
        <v>0</v>
      </c>
      <c r="P178" s="234">
        <v>0</v>
      </c>
      <c r="Q178" s="234">
        <f>ROUND(E178*P178,2)</f>
        <v>0</v>
      </c>
      <c r="R178" s="236" t="s">
        <v>494</v>
      </c>
      <c r="S178" s="236" t="s">
        <v>185</v>
      </c>
      <c r="T178" s="237" t="s">
        <v>185</v>
      </c>
      <c r="U178" s="222">
        <v>0</v>
      </c>
      <c r="V178" s="222">
        <f>ROUND(E178*U178,2)</f>
        <v>0</v>
      </c>
      <c r="W178" s="222"/>
      <c r="X178" s="222" t="s">
        <v>488</v>
      </c>
      <c r="Y178" s="222" t="s">
        <v>188</v>
      </c>
      <c r="Z178" s="212"/>
      <c r="AA178" s="212"/>
      <c r="AB178" s="212"/>
      <c r="AC178" s="212"/>
      <c r="AD178" s="212"/>
      <c r="AE178" s="212"/>
      <c r="AF178" s="212"/>
      <c r="AG178" s="212" t="s">
        <v>489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2" x14ac:dyDescent="0.25">
      <c r="A179" s="219"/>
      <c r="B179" s="220"/>
      <c r="C179" s="242" t="s">
        <v>497</v>
      </c>
      <c r="D179" s="239"/>
      <c r="E179" s="239"/>
      <c r="F179" s="239"/>
      <c r="G179" s="239"/>
      <c r="H179" s="222"/>
      <c r="I179" s="222"/>
      <c r="J179" s="222"/>
      <c r="K179" s="222"/>
      <c r="L179" s="222"/>
      <c r="M179" s="222"/>
      <c r="N179" s="221"/>
      <c r="O179" s="221"/>
      <c r="P179" s="221"/>
      <c r="Q179" s="221"/>
      <c r="R179" s="222"/>
      <c r="S179" s="222"/>
      <c r="T179" s="222"/>
      <c r="U179" s="222"/>
      <c r="V179" s="222"/>
      <c r="W179" s="222"/>
      <c r="X179" s="222"/>
      <c r="Y179" s="222"/>
      <c r="Z179" s="212"/>
      <c r="AA179" s="212"/>
      <c r="AB179" s="212"/>
      <c r="AC179" s="212"/>
      <c r="AD179" s="212"/>
      <c r="AE179" s="212"/>
      <c r="AF179" s="212"/>
      <c r="AG179" s="212" t="s">
        <v>191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x14ac:dyDescent="0.25">
      <c r="A180" s="3"/>
      <c r="B180" s="4"/>
      <c r="C180" s="243"/>
      <c r="D180" s="6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AE180">
        <v>15</v>
      </c>
      <c r="AF180">
        <v>21</v>
      </c>
      <c r="AG180" t="s">
        <v>166</v>
      </c>
    </row>
    <row r="181" spans="1:60" x14ac:dyDescent="0.25">
      <c r="A181" s="215"/>
      <c r="B181" s="216" t="s">
        <v>29</v>
      </c>
      <c r="C181" s="244"/>
      <c r="D181" s="217"/>
      <c r="E181" s="218"/>
      <c r="F181" s="218"/>
      <c r="G181" s="230">
        <f>G8+G17+G44+G66+G85+G110+G114+G121+G129+G137+G148+G163+G170+G174</f>
        <v>0</v>
      </c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AE181">
        <f>SUMIF(L7:L179,AE180,G7:G179)</f>
        <v>0</v>
      </c>
      <c r="AF181">
        <f>SUMIF(L7:L179,AF180,G7:G179)</f>
        <v>0</v>
      </c>
      <c r="AG181" t="s">
        <v>216</v>
      </c>
    </row>
    <row r="182" spans="1:60" x14ac:dyDescent="0.25">
      <c r="A182" s="251" t="s">
        <v>498</v>
      </c>
      <c r="B182" s="251"/>
      <c r="C182" s="243"/>
      <c r="D182" s="6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60" x14ac:dyDescent="0.25">
      <c r="A183" s="3"/>
      <c r="B183" s="4" t="s">
        <v>827</v>
      </c>
      <c r="C183" s="243" t="s">
        <v>828</v>
      </c>
      <c r="D183" s="6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AG183" t="s">
        <v>501</v>
      </c>
    </row>
    <row r="184" spans="1:60" x14ac:dyDescent="0.25">
      <c r="A184" s="3"/>
      <c r="B184" s="4" t="s">
        <v>829</v>
      </c>
      <c r="C184" s="243" t="s">
        <v>642</v>
      </c>
      <c r="D184" s="6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AG184" t="s">
        <v>504</v>
      </c>
    </row>
    <row r="185" spans="1:60" x14ac:dyDescent="0.25">
      <c r="A185" s="3"/>
      <c r="B185" s="4"/>
      <c r="C185" s="243" t="s">
        <v>505</v>
      </c>
      <c r="D185" s="6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AG185" t="s">
        <v>506</v>
      </c>
    </row>
    <row r="186" spans="1:60" x14ac:dyDescent="0.25">
      <c r="A186" s="3"/>
      <c r="B186" s="4"/>
      <c r="C186" s="243"/>
      <c r="D186" s="6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60" x14ac:dyDescent="0.25">
      <c r="C187" s="245"/>
      <c r="D187" s="10"/>
      <c r="AG187" t="s">
        <v>217</v>
      </c>
    </row>
    <row r="188" spans="1:60" x14ac:dyDescent="0.25">
      <c r="D188" s="10"/>
    </row>
    <row r="189" spans="1:60" x14ac:dyDescent="0.25">
      <c r="D189" s="10"/>
    </row>
    <row r="190" spans="1:60" x14ac:dyDescent="0.25">
      <c r="D190" s="10"/>
    </row>
    <row r="191" spans="1:60" x14ac:dyDescent="0.25">
      <c r="D191" s="10"/>
    </row>
    <row r="192" spans="1:60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PuKRg6amrZRucxH0Lyt1am26YzqUbRESNDL5yUz8zXw5XBUU/puJzArITrBj29glSgCDG5fxvaMIZO6kE8W8NQ==" saltValue="lYtuGcIX9iGxa4a2Pgp9Yw==" spinCount="100000" sheet="1" formatRows="0"/>
  <mergeCells count="36">
    <mergeCell ref="C173:G173"/>
    <mergeCell ref="C179:G179"/>
    <mergeCell ref="C155:G155"/>
    <mergeCell ref="C158:G158"/>
    <mergeCell ref="C161:G161"/>
    <mergeCell ref="C165:G165"/>
    <mergeCell ref="C168:G168"/>
    <mergeCell ref="C172:G172"/>
    <mergeCell ref="C127:G127"/>
    <mergeCell ref="C133:G133"/>
    <mergeCell ref="C139:G139"/>
    <mergeCell ref="C142:G142"/>
    <mergeCell ref="C150:G150"/>
    <mergeCell ref="C153:G153"/>
    <mergeCell ref="C87:G87"/>
    <mergeCell ref="C88:G88"/>
    <mergeCell ref="C96:G96"/>
    <mergeCell ref="C112:G112"/>
    <mergeCell ref="C116:G116"/>
    <mergeCell ref="C119:G119"/>
    <mergeCell ref="C54:G54"/>
    <mergeCell ref="C61:G61"/>
    <mergeCell ref="C64:G64"/>
    <mergeCell ref="C68:G68"/>
    <mergeCell ref="C80:G80"/>
    <mergeCell ref="C83:G83"/>
    <mergeCell ref="A1:G1"/>
    <mergeCell ref="C2:G2"/>
    <mergeCell ref="C3:G3"/>
    <mergeCell ref="C4:G4"/>
    <mergeCell ref="A182:B182"/>
    <mergeCell ref="C14:G14"/>
    <mergeCell ref="C19:G19"/>
    <mergeCell ref="C24:G24"/>
    <mergeCell ref="C33:G33"/>
    <mergeCell ref="C46:G4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Pokyny pro vyplnění</vt:lpstr>
      <vt:lpstr>Stavba</vt:lpstr>
      <vt:lpstr>VzorPolozky</vt:lpstr>
      <vt:lpstr>00 00 Naklady</vt:lpstr>
      <vt:lpstr>001 001 Pol</vt:lpstr>
      <vt:lpstr>101 101 Pol</vt:lpstr>
      <vt:lpstr>301 301 Pol</vt:lpstr>
      <vt:lpstr>302 302 Pol</vt:lpstr>
      <vt:lpstr>303 303 Pol</vt:lpstr>
      <vt:lpstr>304 304 Pol</vt:lpstr>
      <vt:lpstr>305 305 Pol</vt:lpstr>
      <vt:lpstr>402 402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'001 001 Pol'!Názvy_tisku</vt:lpstr>
      <vt:lpstr>'101 101 Pol'!Názvy_tisku</vt:lpstr>
      <vt:lpstr>'301 301 Pol'!Názvy_tisku</vt:lpstr>
      <vt:lpstr>'302 302 Pol'!Názvy_tisku</vt:lpstr>
      <vt:lpstr>'303 303 Pol'!Názvy_tisku</vt:lpstr>
      <vt:lpstr>'304 304 Pol'!Názvy_tisku</vt:lpstr>
      <vt:lpstr>'305 305 Pol'!Názvy_tisku</vt:lpstr>
      <vt:lpstr>'402 402 Pol'!Názvy_tisku</vt:lpstr>
      <vt:lpstr>oadresa</vt:lpstr>
      <vt:lpstr>Stavba!Objednatel</vt:lpstr>
      <vt:lpstr>Stavba!Objekt</vt:lpstr>
      <vt:lpstr>'00 00 Naklady'!Oblast_tisku</vt:lpstr>
      <vt:lpstr>'001 001 Pol'!Oblast_tisku</vt:lpstr>
      <vt:lpstr>'101 101 Pol'!Oblast_tisku</vt:lpstr>
      <vt:lpstr>'301 301 Pol'!Oblast_tisku</vt:lpstr>
      <vt:lpstr>'302 302 Pol'!Oblast_tisku</vt:lpstr>
      <vt:lpstr>'303 303 Pol'!Oblast_tisku</vt:lpstr>
      <vt:lpstr>'304 304 Pol'!Oblast_tisku</vt:lpstr>
      <vt:lpstr>'305 305 Pol'!Oblast_tisku</vt:lpstr>
      <vt:lpstr>'402 402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</dc:creator>
  <cp:lastModifiedBy>Petr</cp:lastModifiedBy>
  <cp:lastPrinted>2019-03-19T12:27:02Z</cp:lastPrinted>
  <dcterms:created xsi:type="dcterms:W3CDTF">2009-04-08T07:15:50Z</dcterms:created>
  <dcterms:modified xsi:type="dcterms:W3CDTF">2024-04-09T08:10:21Z</dcterms:modified>
</cp:coreProperties>
</file>